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Dept\InstRes\FACTBOOK\2024-25\"/>
    </mc:Choice>
  </mc:AlternateContent>
  <xr:revisionPtr revIDLastSave="0" documentId="13_ncr:1_{52F1AAC8-F873-456B-83B2-3C3FE361D68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C-1.0 " sheetId="2" r:id="rId1"/>
    <sheet name="C-1.0_F24_programs ranked" sheetId="5" r:id="rId2"/>
  </sheets>
  <definedNames>
    <definedName name="_xlnm.Print_Area" localSheetId="0">'C-1.0 '!$A$1:$AH$142</definedName>
    <definedName name="_xlnm.Print_Area" localSheetId="1">'C-1.0_F24_programs ranked'!$A$1:$AD$65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G138" i="2" l="1"/>
  <c r="AF138" i="2"/>
  <c r="T138" i="2"/>
  <c r="AH138" i="2"/>
  <c r="AF63" i="5"/>
  <c r="AF64" i="5"/>
  <c r="AF65" i="5"/>
  <c r="AF9" i="5"/>
  <c r="AF10" i="5"/>
  <c r="AF11" i="5"/>
  <c r="AF12" i="5"/>
  <c r="AF13" i="5"/>
  <c r="AF14" i="5"/>
  <c r="AF15" i="5"/>
  <c r="AF16" i="5"/>
  <c r="AF17" i="5"/>
  <c r="AF18" i="5"/>
  <c r="AF19" i="5"/>
  <c r="AF20" i="5"/>
  <c r="AF21" i="5"/>
  <c r="AF22" i="5"/>
  <c r="AF23" i="5"/>
  <c r="AF24" i="5"/>
  <c r="AF25" i="5"/>
  <c r="AF26" i="5"/>
  <c r="AF27" i="5"/>
  <c r="AF28" i="5"/>
  <c r="AF29" i="5"/>
  <c r="AF30" i="5"/>
  <c r="AF31" i="5"/>
  <c r="AF32" i="5"/>
  <c r="AF33" i="5"/>
  <c r="AF34" i="5"/>
  <c r="AF35" i="5"/>
  <c r="AF36" i="5"/>
  <c r="AF37" i="5"/>
  <c r="AF38" i="5"/>
  <c r="AF39" i="5"/>
  <c r="AF40" i="5"/>
  <c r="AF41" i="5"/>
  <c r="AF42" i="5"/>
  <c r="AF43" i="5"/>
  <c r="AF44" i="5"/>
  <c r="AF45" i="5"/>
  <c r="AF46" i="5"/>
  <c r="AF47" i="5"/>
  <c r="AF48" i="5"/>
  <c r="AF49" i="5"/>
  <c r="AF50" i="5"/>
  <c r="AF51" i="5"/>
  <c r="AF52" i="5"/>
  <c r="AF53" i="5"/>
  <c r="AF54" i="5"/>
  <c r="AF55" i="5"/>
  <c r="AF56" i="5"/>
  <c r="AF57" i="5"/>
  <c r="AF58" i="5"/>
  <c r="AF59" i="5"/>
  <c r="AF60" i="5"/>
  <c r="AF61" i="5"/>
  <c r="AF62" i="5"/>
  <c r="AF8" i="5"/>
  <c r="T61" i="5"/>
  <c r="T60" i="5"/>
  <c r="T59" i="5"/>
  <c r="T58" i="5"/>
  <c r="T57" i="5"/>
  <c r="T56" i="5"/>
  <c r="T55" i="5"/>
  <c r="T53" i="5"/>
  <c r="T52" i="5"/>
  <c r="T51" i="5"/>
  <c r="T30" i="5"/>
  <c r="T15" i="5"/>
  <c r="T14" i="5"/>
  <c r="AD98" i="2"/>
  <c r="AD131" i="2"/>
  <c r="AG106" i="2"/>
  <c r="AH106" i="2"/>
  <c r="AD107" i="2"/>
  <c r="AB107" i="2"/>
  <c r="AA107" i="2"/>
  <c r="Z107" i="2"/>
  <c r="Y107" i="2"/>
  <c r="X107" i="2"/>
  <c r="W107" i="2"/>
  <c r="V107" i="2"/>
  <c r="U107" i="2"/>
  <c r="T107" i="2"/>
  <c r="AC107" i="2"/>
  <c r="AH88" i="2" l="1"/>
  <c r="AH137" i="2"/>
  <c r="AG137" i="2"/>
  <c r="AF137" i="2"/>
  <c r="AE137" i="2"/>
  <c r="AH135" i="2"/>
  <c r="AG135" i="2"/>
  <c r="AF135" i="2"/>
  <c r="AE135" i="2"/>
  <c r="AH129" i="2"/>
  <c r="AG129" i="2"/>
  <c r="AF129" i="2"/>
  <c r="AE129" i="2"/>
  <c r="AH127" i="2"/>
  <c r="AG127" i="2"/>
  <c r="AF127" i="2"/>
  <c r="AE127" i="2"/>
  <c r="AH126" i="2"/>
  <c r="AG126" i="2"/>
  <c r="AF126" i="2"/>
  <c r="AE126" i="2"/>
  <c r="AH125" i="2"/>
  <c r="AG125" i="2"/>
  <c r="AF125" i="2"/>
  <c r="AE125" i="2"/>
  <c r="AH124" i="2"/>
  <c r="AG124" i="2"/>
  <c r="AF124" i="2"/>
  <c r="AE124" i="2"/>
  <c r="AH123" i="2"/>
  <c r="AG123" i="2"/>
  <c r="AF123" i="2"/>
  <c r="AE123" i="2"/>
  <c r="AH122" i="2"/>
  <c r="AG122" i="2"/>
  <c r="AF122" i="2"/>
  <c r="AE122" i="2"/>
  <c r="AH121" i="2"/>
  <c r="AG121" i="2"/>
  <c r="AF121" i="2"/>
  <c r="AE121" i="2"/>
  <c r="AH120" i="2"/>
  <c r="AG120" i="2"/>
  <c r="AF120" i="2"/>
  <c r="AE120" i="2"/>
  <c r="AH119" i="2"/>
  <c r="AF119" i="2"/>
  <c r="AE119" i="2"/>
  <c r="AH118" i="2"/>
  <c r="AG118" i="2"/>
  <c r="AF118" i="2"/>
  <c r="AE118" i="2"/>
  <c r="AH116" i="2"/>
  <c r="AG116" i="2"/>
  <c r="AF116" i="2"/>
  <c r="AE116" i="2"/>
  <c r="AH115" i="2"/>
  <c r="AG115" i="2"/>
  <c r="AF115" i="2"/>
  <c r="AE115" i="2"/>
  <c r="AH114" i="2"/>
  <c r="AG114" i="2"/>
  <c r="AF114" i="2"/>
  <c r="AE114" i="2"/>
  <c r="AH112" i="2"/>
  <c r="AG112" i="2"/>
  <c r="AF112" i="2"/>
  <c r="AE112" i="2"/>
  <c r="AH111" i="2"/>
  <c r="AG111" i="2"/>
  <c r="AF111" i="2"/>
  <c r="AE111" i="2"/>
  <c r="AH110" i="2"/>
  <c r="AG110" i="2"/>
  <c r="AF110" i="2"/>
  <c r="AE110" i="2"/>
  <c r="AH109" i="2"/>
  <c r="AG109" i="2"/>
  <c r="AF109" i="2"/>
  <c r="AE109" i="2"/>
  <c r="AH108" i="2"/>
  <c r="AG108" i="2"/>
  <c r="AF108" i="2"/>
  <c r="AE108" i="2"/>
  <c r="AH105" i="2"/>
  <c r="AG105" i="2"/>
  <c r="AF105" i="2"/>
  <c r="AE105" i="2"/>
  <c r="AH104" i="2"/>
  <c r="AG104" i="2"/>
  <c r="AF104" i="2"/>
  <c r="AE104" i="2"/>
  <c r="AH103" i="2"/>
  <c r="AG103" i="2"/>
  <c r="AF103" i="2"/>
  <c r="AE103" i="2"/>
  <c r="AH102" i="2"/>
  <c r="AG102" i="2"/>
  <c r="AF102" i="2"/>
  <c r="AE102" i="2"/>
  <c r="AH101" i="2"/>
  <c r="AG101" i="2"/>
  <c r="AF101" i="2"/>
  <c r="AE101" i="2"/>
  <c r="AH98" i="2"/>
  <c r="AG98" i="2"/>
  <c r="AF98" i="2"/>
  <c r="AE98" i="2"/>
  <c r="AH97" i="2"/>
  <c r="AG97" i="2"/>
  <c r="AF97" i="2"/>
  <c r="AE97" i="2"/>
  <c r="AH96" i="2"/>
  <c r="AG96" i="2"/>
  <c r="AF96" i="2"/>
  <c r="AE96" i="2"/>
  <c r="AH94" i="2"/>
  <c r="AG94" i="2"/>
  <c r="AF94" i="2"/>
  <c r="AE94" i="2"/>
  <c r="AH93" i="2"/>
  <c r="AG93" i="2"/>
  <c r="AF93" i="2"/>
  <c r="AE93" i="2"/>
  <c r="AH92" i="2"/>
  <c r="AG92" i="2"/>
  <c r="AF92" i="2"/>
  <c r="AE92" i="2"/>
  <c r="AH91" i="2"/>
  <c r="AG91" i="2"/>
  <c r="AF91" i="2"/>
  <c r="AE91" i="2"/>
  <c r="AH89" i="2"/>
  <c r="AG89" i="2"/>
  <c r="AF89" i="2"/>
  <c r="AE89" i="2"/>
  <c r="AG88" i="2"/>
  <c r="AF88" i="2"/>
  <c r="AE88" i="2"/>
  <c r="AH77" i="2"/>
  <c r="AG77" i="2"/>
  <c r="AF77" i="2"/>
  <c r="AE77" i="2"/>
  <c r="AH76" i="2"/>
  <c r="AG76" i="2"/>
  <c r="AF76" i="2"/>
  <c r="AE76" i="2"/>
  <c r="AH74" i="2"/>
  <c r="AG74" i="2"/>
  <c r="AF74" i="2"/>
  <c r="AE74" i="2"/>
  <c r="AH73" i="2"/>
  <c r="AG73" i="2"/>
  <c r="AE73" i="2"/>
  <c r="AH72" i="2"/>
  <c r="AG72" i="2"/>
  <c r="AF72" i="2"/>
  <c r="AE72" i="2"/>
  <c r="AH71" i="2"/>
  <c r="AG71" i="2"/>
  <c r="AE71" i="2"/>
  <c r="AH70" i="2"/>
  <c r="AF70" i="2"/>
  <c r="AE70" i="2"/>
  <c r="AH69" i="2"/>
  <c r="AF69" i="2"/>
  <c r="AE69" i="2"/>
  <c r="AH68" i="2"/>
  <c r="AG68" i="2"/>
  <c r="AF68" i="2"/>
  <c r="AE68" i="2"/>
  <c r="AH66" i="2"/>
  <c r="AF66" i="2"/>
  <c r="AE66" i="2"/>
  <c r="AH65" i="2"/>
  <c r="AF65" i="2"/>
  <c r="AE65" i="2"/>
  <c r="AH64" i="2"/>
  <c r="AF64" i="2"/>
  <c r="AE64" i="2"/>
  <c r="AH63" i="2"/>
  <c r="AF63" i="2"/>
  <c r="AE63" i="2"/>
  <c r="AH62" i="2"/>
  <c r="AF62" i="2"/>
  <c r="AE62" i="2"/>
  <c r="AH61" i="2"/>
  <c r="AG61" i="2"/>
  <c r="AF61" i="2"/>
  <c r="AE61" i="2"/>
  <c r="AH60" i="2"/>
  <c r="AF60" i="2"/>
  <c r="AE60" i="2"/>
  <c r="AH59" i="2"/>
  <c r="AF59" i="2"/>
  <c r="AE59" i="2"/>
  <c r="AH58" i="2"/>
  <c r="AF58" i="2"/>
  <c r="AE58" i="2"/>
  <c r="AH57" i="2"/>
  <c r="AG57" i="2"/>
  <c r="AF57" i="2"/>
  <c r="AE57" i="2"/>
  <c r="AH55" i="2"/>
  <c r="AG55" i="2"/>
  <c r="AF55" i="2"/>
  <c r="AE55" i="2"/>
  <c r="AH54" i="2"/>
  <c r="AG54" i="2"/>
  <c r="AF54" i="2"/>
  <c r="AE54" i="2"/>
  <c r="AH53" i="2"/>
  <c r="AG53" i="2"/>
  <c r="AF53" i="2"/>
  <c r="AE53" i="2"/>
  <c r="AH52" i="2"/>
  <c r="AG52" i="2"/>
  <c r="AF52" i="2"/>
  <c r="AE52" i="2"/>
  <c r="AH51" i="2"/>
  <c r="AG51" i="2"/>
  <c r="AE51" i="2"/>
  <c r="AH50" i="2"/>
  <c r="AG50" i="2"/>
  <c r="AF50" i="2"/>
  <c r="AE50" i="2"/>
  <c r="AH49" i="2"/>
  <c r="AG49" i="2"/>
  <c r="AF49" i="2"/>
  <c r="AE49" i="2"/>
  <c r="AH47" i="2"/>
  <c r="AG47" i="2"/>
  <c r="AF47" i="2"/>
  <c r="AE47" i="2"/>
  <c r="AH46" i="2"/>
  <c r="AG46" i="2"/>
  <c r="AF46" i="2"/>
  <c r="AE46" i="2"/>
  <c r="AH45" i="2"/>
  <c r="AG45" i="2"/>
  <c r="AF45" i="2"/>
  <c r="AE45" i="2"/>
  <c r="AH44" i="2"/>
  <c r="AG44" i="2"/>
  <c r="AF44" i="2"/>
  <c r="AE44" i="2"/>
  <c r="AH43" i="2"/>
  <c r="AG43" i="2"/>
  <c r="AF43" i="2"/>
  <c r="AE43" i="2"/>
  <c r="AH40" i="2"/>
  <c r="AG40" i="2"/>
  <c r="AF40" i="2"/>
  <c r="AE40" i="2"/>
  <c r="AH39" i="2"/>
  <c r="AG39" i="2"/>
  <c r="AF39" i="2"/>
  <c r="AE39" i="2"/>
  <c r="AH38" i="2"/>
  <c r="AG38" i="2"/>
  <c r="AF38" i="2"/>
  <c r="AE38" i="2"/>
  <c r="AH37" i="2"/>
  <c r="AG37" i="2"/>
  <c r="AF37" i="2"/>
  <c r="AE37" i="2"/>
  <c r="AH36" i="2"/>
  <c r="AG36" i="2"/>
  <c r="AF36" i="2"/>
  <c r="AE36" i="2"/>
  <c r="AH35" i="2"/>
  <c r="AG35" i="2"/>
  <c r="AF35" i="2"/>
  <c r="AE35" i="2"/>
  <c r="AH34" i="2"/>
  <c r="AG34" i="2"/>
  <c r="AF34" i="2"/>
  <c r="AE34" i="2"/>
  <c r="AH33" i="2"/>
  <c r="AF33" i="2"/>
  <c r="AE33" i="2"/>
  <c r="AH32" i="2"/>
  <c r="AG32" i="2"/>
  <c r="AF32" i="2"/>
  <c r="AE32" i="2"/>
  <c r="AH31" i="2"/>
  <c r="AG31" i="2"/>
  <c r="AF31" i="2"/>
  <c r="AE31" i="2"/>
  <c r="AH30" i="2"/>
  <c r="AG30" i="2"/>
  <c r="AF30" i="2"/>
  <c r="AE30" i="2"/>
  <c r="AH29" i="2"/>
  <c r="AG29" i="2"/>
  <c r="AF29" i="2"/>
  <c r="AE29" i="2"/>
  <c r="AH28" i="2"/>
  <c r="AG28" i="2"/>
  <c r="AF28" i="2"/>
  <c r="AE28" i="2"/>
  <c r="AH27" i="2"/>
  <c r="AG27" i="2"/>
  <c r="AF27" i="2"/>
  <c r="AE27" i="2"/>
  <c r="AH26" i="2"/>
  <c r="AG26" i="2"/>
  <c r="AF26" i="2"/>
  <c r="AE26" i="2"/>
  <c r="AH25" i="2"/>
  <c r="AG25" i="2"/>
  <c r="AF25" i="2"/>
  <c r="AE25" i="2"/>
  <c r="AH24" i="2"/>
  <c r="AG24" i="2"/>
  <c r="AF24" i="2"/>
  <c r="AE24" i="2"/>
  <c r="AH23" i="2"/>
  <c r="AG23" i="2"/>
  <c r="AF23" i="2"/>
  <c r="AE23" i="2"/>
  <c r="AH22" i="2"/>
  <c r="AG22" i="2"/>
  <c r="AF22" i="2"/>
  <c r="AE22" i="2"/>
  <c r="AH21" i="2"/>
  <c r="AG21" i="2"/>
  <c r="AF21" i="2"/>
  <c r="AE21" i="2"/>
  <c r="AH20" i="2"/>
  <c r="AG20" i="2"/>
  <c r="AF20" i="2"/>
  <c r="AE20" i="2"/>
  <c r="AH19" i="2"/>
  <c r="AG19" i="2"/>
  <c r="AF19" i="2"/>
  <c r="AE19" i="2"/>
  <c r="AH16" i="2"/>
  <c r="AF16" i="2"/>
  <c r="AE16" i="2"/>
  <c r="AH15" i="2"/>
  <c r="AF15" i="2"/>
  <c r="AE15" i="2"/>
  <c r="AH13" i="2"/>
  <c r="AG13" i="2"/>
  <c r="AF13" i="2"/>
  <c r="AE13" i="2"/>
  <c r="AH12" i="2"/>
  <c r="AG12" i="2"/>
  <c r="AF12" i="2"/>
  <c r="AE12" i="2"/>
  <c r="AH11" i="2"/>
  <c r="AG11" i="2"/>
  <c r="AF11" i="2"/>
  <c r="AE11" i="2"/>
  <c r="AH10" i="2"/>
  <c r="AG10" i="2"/>
  <c r="AE10" i="2"/>
  <c r="AH9" i="2"/>
  <c r="AG9" i="2"/>
  <c r="AF9" i="2"/>
  <c r="AE9" i="2"/>
  <c r="AH8" i="2"/>
  <c r="AG8" i="2"/>
  <c r="AF8" i="2"/>
  <c r="AE8" i="2"/>
  <c r="AC134" i="2"/>
  <c r="AC133" i="2"/>
  <c r="AC132" i="2"/>
  <c r="AC131" i="2"/>
  <c r="AC130" i="2"/>
  <c r="AC128" i="2"/>
  <c r="AC117" i="2"/>
  <c r="AC113" i="2"/>
  <c r="AC99" i="2"/>
  <c r="AC95" i="2"/>
  <c r="AC90" i="2"/>
  <c r="AC100" i="2" s="1"/>
  <c r="AC136" i="2" s="1"/>
  <c r="AC75" i="2"/>
  <c r="AC67" i="2"/>
  <c r="AC56" i="2"/>
  <c r="AC41" i="2"/>
  <c r="AC14" i="2"/>
  <c r="AC17" i="2" s="1"/>
  <c r="S41" i="2"/>
  <c r="S67" i="2"/>
  <c r="S75" i="2"/>
  <c r="S95" i="2"/>
  <c r="S107" i="2"/>
  <c r="S113" i="2"/>
  <c r="S117" i="2"/>
  <c r="U128" i="2"/>
  <c r="V128" i="2"/>
  <c r="W128" i="2"/>
  <c r="X128" i="2"/>
  <c r="Y128" i="2"/>
  <c r="Z128" i="2"/>
  <c r="AA128" i="2"/>
  <c r="AB128" i="2"/>
  <c r="AD128" i="2"/>
  <c r="S128" i="2"/>
  <c r="T130" i="2"/>
  <c r="U130" i="2"/>
  <c r="V130" i="2"/>
  <c r="W130" i="2"/>
  <c r="X130" i="2"/>
  <c r="Y130" i="2"/>
  <c r="Z130" i="2"/>
  <c r="AA130" i="2"/>
  <c r="AB130" i="2"/>
  <c r="AD130" i="2"/>
  <c r="AH130" i="2" s="1"/>
  <c r="Y131" i="2"/>
  <c r="AB131" i="2"/>
  <c r="T132" i="2"/>
  <c r="AG132" i="2" s="1"/>
  <c r="U132" i="2"/>
  <c r="V132" i="2"/>
  <c r="W132" i="2"/>
  <c r="X132" i="2"/>
  <c r="Y132" i="2"/>
  <c r="Z132" i="2"/>
  <c r="AA132" i="2"/>
  <c r="AB132" i="2"/>
  <c r="AD132" i="2"/>
  <c r="AE132" i="2" s="1"/>
  <c r="T133" i="2"/>
  <c r="U133" i="2"/>
  <c r="V133" i="2"/>
  <c r="W133" i="2"/>
  <c r="X133" i="2"/>
  <c r="Y133" i="2"/>
  <c r="Z133" i="2"/>
  <c r="AA133" i="2"/>
  <c r="AB133" i="2"/>
  <c r="AD133" i="2"/>
  <c r="T134" i="2"/>
  <c r="AG134" i="2" s="1"/>
  <c r="U134" i="2"/>
  <c r="V134" i="2"/>
  <c r="W134" i="2"/>
  <c r="X134" i="2"/>
  <c r="Y134" i="2"/>
  <c r="Z134" i="2"/>
  <c r="AA134" i="2"/>
  <c r="AB134" i="2"/>
  <c r="AH134" i="2" s="1"/>
  <c r="AD134" i="2"/>
  <c r="AF134" i="2" s="1"/>
  <c r="S132" i="2"/>
  <c r="S134" i="2"/>
  <c r="S133" i="2"/>
  <c r="S131" i="2"/>
  <c r="S130" i="2"/>
  <c r="T113" i="2"/>
  <c r="U113" i="2"/>
  <c r="V113" i="2"/>
  <c r="W113" i="2"/>
  <c r="X113" i="2"/>
  <c r="Y113" i="2"/>
  <c r="Z113" i="2"/>
  <c r="AA113" i="2"/>
  <c r="AB113" i="2"/>
  <c r="AD113" i="2"/>
  <c r="AG113" i="2" s="1"/>
  <c r="T95" i="2"/>
  <c r="U95" i="2"/>
  <c r="V95" i="2"/>
  <c r="W95" i="2"/>
  <c r="X95" i="2"/>
  <c r="Y95" i="2"/>
  <c r="Z95" i="2"/>
  <c r="AA95" i="2"/>
  <c r="AB95" i="2"/>
  <c r="AD95" i="2"/>
  <c r="AG130" i="2" l="1"/>
  <c r="AH128" i="2"/>
  <c r="AH132" i="2"/>
  <c r="AH131" i="2"/>
  <c r="AH95" i="2"/>
  <c r="AE133" i="2"/>
  <c r="AE134" i="2"/>
  <c r="AE130" i="2"/>
  <c r="AF132" i="2"/>
  <c r="AF133" i="2"/>
  <c r="AG133" i="2"/>
  <c r="AH133" i="2"/>
  <c r="AE128" i="2"/>
  <c r="AF128" i="2"/>
  <c r="AH113" i="2"/>
  <c r="AE113" i="2"/>
  <c r="AF113" i="2"/>
  <c r="AF130" i="2"/>
  <c r="AE95" i="2"/>
  <c r="AF95" i="2"/>
  <c r="AG95" i="2"/>
  <c r="AE131" i="2"/>
  <c r="AF131" i="2"/>
  <c r="AC78" i="2"/>
  <c r="AC138" i="2" l="1"/>
  <c r="AB117" i="2"/>
  <c r="AB99" i="2"/>
  <c r="AB90" i="2"/>
  <c r="AB75" i="2"/>
  <c r="AB67" i="2"/>
  <c r="AB56" i="2"/>
  <c r="AB41" i="2"/>
  <c r="AB14" i="2"/>
  <c r="AB17" i="2" l="1"/>
  <c r="AB100" i="2"/>
  <c r="AB136" i="2" s="1"/>
  <c r="AB78" i="2"/>
  <c r="AB138" i="2" l="1"/>
  <c r="AA90" i="2" l="1"/>
  <c r="Z90" i="2"/>
  <c r="Y90" i="2"/>
  <c r="X90" i="2"/>
  <c r="W90" i="2"/>
  <c r="V90" i="2"/>
  <c r="U90" i="2"/>
  <c r="T90" i="2"/>
  <c r="S90" i="2"/>
  <c r="R90" i="2"/>
  <c r="AD90" i="2"/>
  <c r="AD14" i="2"/>
  <c r="AD41" i="2"/>
  <c r="AD67" i="2"/>
  <c r="AD56" i="2"/>
  <c r="AA14" i="2"/>
  <c r="Z14" i="2"/>
  <c r="Y14" i="2"/>
  <c r="X14" i="2"/>
  <c r="W14" i="2"/>
  <c r="V14" i="2"/>
  <c r="U14" i="2"/>
  <c r="T14" i="2"/>
  <c r="S14" i="2"/>
  <c r="R14" i="2"/>
  <c r="AD117" i="2"/>
  <c r="AD99" i="2"/>
  <c r="R130" i="2"/>
  <c r="AD17" i="2" l="1"/>
  <c r="AF14" i="2"/>
  <c r="AE14" i="2"/>
  <c r="AH14" i="2"/>
  <c r="AG14" i="2"/>
  <c r="AF41" i="2"/>
  <c r="AE41" i="2"/>
  <c r="AH41" i="2"/>
  <c r="AE117" i="2"/>
  <c r="AH117" i="2"/>
  <c r="AH107" i="2"/>
  <c r="AE107" i="2"/>
  <c r="AH99" i="2"/>
  <c r="AE99" i="2"/>
  <c r="AH90" i="2"/>
  <c r="AG90" i="2"/>
  <c r="AF90" i="2"/>
  <c r="AE90" i="2"/>
  <c r="AH67" i="2"/>
  <c r="AE67" i="2"/>
  <c r="AH56" i="2"/>
  <c r="AE56" i="2"/>
  <c r="AD100" i="2"/>
  <c r="AD136" i="2" s="1"/>
  <c r="AA117" i="2"/>
  <c r="Q130" i="2"/>
  <c r="AA98" i="2"/>
  <c r="AA131" i="2" s="1"/>
  <c r="AA75" i="2"/>
  <c r="AA67" i="2"/>
  <c r="AA56" i="2"/>
  <c r="AA41" i="2"/>
  <c r="AA17" i="2"/>
  <c r="AE17" i="2" l="1"/>
  <c r="AH17" i="2"/>
  <c r="AH100" i="2"/>
  <c r="AE100" i="2"/>
  <c r="AA99" i="2"/>
  <c r="AA78" i="2"/>
  <c r="AE136" i="2" l="1"/>
  <c r="AH136" i="2"/>
  <c r="AA100" i="2"/>
  <c r="AA136" i="2" s="1"/>
  <c r="AA138" i="2" l="1"/>
  <c r="AD75" i="2" l="1"/>
  <c r="AE75" i="2" l="1"/>
  <c r="AH75" i="2"/>
  <c r="Z98" i="2"/>
  <c r="Z131" i="2" s="1"/>
  <c r="AD78" i="2" l="1"/>
  <c r="AD138" i="2" l="1"/>
  <c r="AE78" i="2"/>
  <c r="AH78" i="2"/>
  <c r="Z75" i="2"/>
  <c r="AE138" i="2" l="1"/>
  <c r="P128" i="2"/>
  <c r="Z99" i="2"/>
  <c r="Z117" i="2"/>
  <c r="Z67" i="2"/>
  <c r="Z56" i="2"/>
  <c r="Z41" i="2"/>
  <c r="Z100" i="2" l="1"/>
  <c r="Z17" i="2"/>
  <c r="Z136" i="2" l="1"/>
  <c r="Z78" i="2"/>
  <c r="Y75" i="2"/>
  <c r="AF75" i="2" s="1"/>
  <c r="Y67" i="2"/>
  <c r="AF67" i="2" s="1"/>
  <c r="Y41" i="2"/>
  <c r="Y117" i="2"/>
  <c r="AF117" i="2" s="1"/>
  <c r="AF107" i="2"/>
  <c r="Y99" i="2"/>
  <c r="AF99" i="2" s="1"/>
  <c r="Z138" i="2" l="1"/>
  <c r="Y17" i="2"/>
  <c r="AF17" i="2" s="1"/>
  <c r="Y100" i="2"/>
  <c r="AF100" i="2" s="1"/>
  <c r="Y56" i="2"/>
  <c r="AF56" i="2" s="1"/>
  <c r="Y78" i="2" l="1"/>
  <c r="AF78" i="2" s="1"/>
  <c r="Y136" i="2"/>
  <c r="AF136" i="2" s="1"/>
  <c r="Y138" i="2" l="1"/>
  <c r="U98" i="2"/>
  <c r="U131" i="2" s="1"/>
  <c r="V98" i="2"/>
  <c r="V131" i="2" s="1"/>
  <c r="W98" i="2"/>
  <c r="W131" i="2" s="1"/>
  <c r="X98" i="2"/>
  <c r="X131" i="2" l="1"/>
  <c r="O130" i="2"/>
  <c r="P130" i="2"/>
  <c r="O131" i="2"/>
  <c r="P131" i="2"/>
  <c r="Q131" i="2"/>
  <c r="R131" i="2"/>
  <c r="O132" i="2"/>
  <c r="P132" i="2"/>
  <c r="Q132" i="2"/>
  <c r="R132" i="2"/>
  <c r="O133" i="2"/>
  <c r="P133" i="2"/>
  <c r="Q133" i="2"/>
  <c r="R133" i="2"/>
  <c r="N133" i="2"/>
  <c r="N132" i="2"/>
  <c r="N131" i="2"/>
  <c r="N130" i="2"/>
  <c r="R128" i="2" l="1"/>
  <c r="Q128" i="2"/>
  <c r="O128" i="2"/>
  <c r="N128" i="2"/>
  <c r="M128" i="2"/>
  <c r="L128" i="2"/>
  <c r="K128" i="2"/>
  <c r="J128" i="2"/>
  <c r="I128" i="2"/>
  <c r="H128" i="2"/>
  <c r="G128" i="2"/>
  <c r="F128" i="2"/>
  <c r="E128" i="2"/>
  <c r="D128" i="2"/>
  <c r="C128" i="2"/>
  <c r="B128" i="2"/>
  <c r="V117" i="2"/>
  <c r="U117" i="2"/>
  <c r="T117" i="2"/>
  <c r="AG117" i="2" s="1"/>
  <c r="R117" i="2"/>
  <c r="Q117" i="2"/>
  <c r="P117" i="2"/>
  <c r="O117" i="2"/>
  <c r="N117" i="2"/>
  <c r="M117" i="2"/>
  <c r="L117" i="2"/>
  <c r="K117" i="2"/>
  <c r="J117" i="2"/>
  <c r="I117" i="2"/>
  <c r="H117" i="2"/>
  <c r="G117" i="2"/>
  <c r="F117" i="2"/>
  <c r="E117" i="2"/>
  <c r="D117" i="2"/>
  <c r="C117" i="2"/>
  <c r="B117" i="2"/>
  <c r="R113" i="2"/>
  <c r="Q113" i="2"/>
  <c r="P113" i="2"/>
  <c r="O113" i="2"/>
  <c r="N113" i="2"/>
  <c r="M113" i="2"/>
  <c r="L113" i="2"/>
  <c r="K113" i="2"/>
  <c r="J113" i="2"/>
  <c r="I113" i="2"/>
  <c r="H113" i="2"/>
  <c r="G113" i="2"/>
  <c r="F113" i="2"/>
  <c r="E113" i="2"/>
  <c r="D113" i="2"/>
  <c r="C113" i="2"/>
  <c r="B113" i="2"/>
  <c r="AG107" i="2"/>
  <c r="R107" i="2"/>
  <c r="Q107" i="2"/>
  <c r="P107" i="2"/>
  <c r="O107" i="2"/>
  <c r="N107" i="2"/>
  <c r="M107" i="2"/>
  <c r="L107" i="2"/>
  <c r="K107" i="2"/>
  <c r="J107" i="2"/>
  <c r="I107" i="2"/>
  <c r="H107" i="2"/>
  <c r="G107" i="2"/>
  <c r="F107" i="2"/>
  <c r="E107" i="2"/>
  <c r="D107" i="2"/>
  <c r="C107" i="2"/>
  <c r="B107" i="2"/>
  <c r="U99" i="2"/>
  <c r="T99" i="2"/>
  <c r="AG99" i="2" s="1"/>
  <c r="S99" i="2"/>
  <c r="R99" i="2"/>
  <c r="Q99" i="2"/>
  <c r="P99" i="2"/>
  <c r="O99" i="2"/>
  <c r="N99" i="2"/>
  <c r="M99" i="2"/>
  <c r="L99" i="2"/>
  <c r="K99" i="2"/>
  <c r="J99" i="2"/>
  <c r="I99" i="2"/>
  <c r="H99" i="2"/>
  <c r="G99" i="2"/>
  <c r="F99" i="2"/>
  <c r="E99" i="2"/>
  <c r="D99" i="2"/>
  <c r="C99" i="2"/>
  <c r="B99" i="2"/>
  <c r="R95" i="2"/>
  <c r="Q95" i="2"/>
  <c r="P95" i="2"/>
  <c r="O95" i="2"/>
  <c r="N95" i="2"/>
  <c r="M95" i="2"/>
  <c r="L95" i="2"/>
  <c r="K95" i="2"/>
  <c r="J95" i="2"/>
  <c r="I95" i="2"/>
  <c r="H95" i="2"/>
  <c r="G95" i="2"/>
  <c r="F95" i="2"/>
  <c r="E95" i="2"/>
  <c r="D95" i="2"/>
  <c r="C95" i="2"/>
  <c r="B95" i="2"/>
  <c r="Q90" i="2"/>
  <c r="P90" i="2"/>
  <c r="O90" i="2"/>
  <c r="N90" i="2"/>
  <c r="M90" i="2"/>
  <c r="L90" i="2"/>
  <c r="K90" i="2"/>
  <c r="J90" i="2"/>
  <c r="I90" i="2"/>
  <c r="H90" i="2"/>
  <c r="G90" i="2"/>
  <c r="F90" i="2"/>
  <c r="E90" i="2"/>
  <c r="D90" i="2"/>
  <c r="C90" i="2"/>
  <c r="B90" i="2"/>
  <c r="U75" i="2"/>
  <c r="R75" i="2"/>
  <c r="Q75" i="2"/>
  <c r="P75" i="2"/>
  <c r="O75" i="2"/>
  <c r="N75" i="2"/>
  <c r="M75" i="2"/>
  <c r="L75" i="2"/>
  <c r="K75" i="2"/>
  <c r="J75" i="2"/>
  <c r="I75" i="2"/>
  <c r="H75" i="2"/>
  <c r="G75" i="2"/>
  <c r="F75" i="2"/>
  <c r="E75" i="2"/>
  <c r="D75" i="2"/>
  <c r="C75" i="2"/>
  <c r="B75" i="2"/>
  <c r="U67" i="2"/>
  <c r="R67" i="2"/>
  <c r="Q67" i="2"/>
  <c r="P67" i="2"/>
  <c r="O67" i="2"/>
  <c r="N67" i="2"/>
  <c r="M67" i="2"/>
  <c r="L67" i="2"/>
  <c r="K67" i="2"/>
  <c r="J67" i="2"/>
  <c r="I67" i="2"/>
  <c r="H67" i="2"/>
  <c r="G67" i="2"/>
  <c r="F67" i="2"/>
  <c r="E67" i="2"/>
  <c r="D67" i="2"/>
  <c r="C67" i="2"/>
  <c r="B67" i="2"/>
  <c r="U56" i="2"/>
  <c r="T56" i="2"/>
  <c r="AG56" i="2" s="1"/>
  <c r="S56" i="2"/>
  <c r="R56" i="2"/>
  <c r="Q56" i="2"/>
  <c r="P56" i="2"/>
  <c r="O56" i="2"/>
  <c r="N56" i="2"/>
  <c r="M56" i="2"/>
  <c r="L56" i="2"/>
  <c r="K56" i="2"/>
  <c r="J56" i="2"/>
  <c r="I56" i="2"/>
  <c r="H56" i="2"/>
  <c r="G56" i="2"/>
  <c r="F56" i="2"/>
  <c r="E56" i="2"/>
  <c r="D56" i="2"/>
  <c r="C56" i="2"/>
  <c r="B56" i="2"/>
  <c r="U41" i="2"/>
  <c r="R41" i="2"/>
  <c r="Q41" i="2"/>
  <c r="P41" i="2"/>
  <c r="O41" i="2"/>
  <c r="N41" i="2"/>
  <c r="M41" i="2"/>
  <c r="L41" i="2"/>
  <c r="K41" i="2"/>
  <c r="J41" i="2"/>
  <c r="I41" i="2"/>
  <c r="H41" i="2"/>
  <c r="G41" i="2"/>
  <c r="F41" i="2"/>
  <c r="E41" i="2"/>
  <c r="D41" i="2"/>
  <c r="C41" i="2"/>
  <c r="B41" i="2"/>
  <c r="S17" i="2"/>
  <c r="Q14" i="2"/>
  <c r="P14" i="2"/>
  <c r="O14" i="2"/>
  <c r="N14" i="2"/>
  <c r="N17" i="2" s="1"/>
  <c r="M14" i="2"/>
  <c r="M17" i="2" s="1"/>
  <c r="L14" i="2"/>
  <c r="L17" i="2" s="1"/>
  <c r="K14" i="2"/>
  <c r="K17" i="2" s="1"/>
  <c r="J14" i="2"/>
  <c r="J17" i="2" s="1"/>
  <c r="I14" i="2"/>
  <c r="I17" i="2" s="1"/>
  <c r="H14" i="2"/>
  <c r="H17" i="2" s="1"/>
  <c r="G14" i="2"/>
  <c r="G17" i="2" s="1"/>
  <c r="F14" i="2"/>
  <c r="F17" i="2" s="1"/>
  <c r="E14" i="2"/>
  <c r="E17" i="2" s="1"/>
  <c r="D14" i="2"/>
  <c r="D17" i="2" s="1"/>
  <c r="C14" i="2"/>
  <c r="C17" i="2" s="1"/>
  <c r="B14" i="2"/>
  <c r="B17" i="2" s="1"/>
  <c r="X99" i="2"/>
  <c r="S100" i="2" l="1"/>
  <c r="S136" i="2" s="1"/>
  <c r="R17" i="2"/>
  <c r="Q17" i="2"/>
  <c r="P17" i="2"/>
  <c r="O17" i="2"/>
  <c r="O78" i="2" s="1"/>
  <c r="P100" i="2"/>
  <c r="D78" i="2"/>
  <c r="H78" i="2"/>
  <c r="L78" i="2"/>
  <c r="E78" i="2"/>
  <c r="I78" i="2"/>
  <c r="M78" i="2"/>
  <c r="Q78" i="2"/>
  <c r="B100" i="2"/>
  <c r="B136" i="2" s="1"/>
  <c r="F100" i="2"/>
  <c r="F136" i="2" s="1"/>
  <c r="J100" i="2"/>
  <c r="J136" i="2" s="1"/>
  <c r="N100" i="2"/>
  <c r="N136" i="2" s="1"/>
  <c r="R100" i="2"/>
  <c r="B78" i="2"/>
  <c r="J78" i="2"/>
  <c r="D100" i="2"/>
  <c r="D136" i="2" s="1"/>
  <c r="T100" i="2"/>
  <c r="AG100" i="2" s="1"/>
  <c r="C78" i="2"/>
  <c r="G78" i="2"/>
  <c r="K78" i="2"/>
  <c r="S78" i="2"/>
  <c r="H100" i="2"/>
  <c r="H136" i="2" s="1"/>
  <c r="L100" i="2"/>
  <c r="L136" i="2" s="1"/>
  <c r="F78" i="2"/>
  <c r="N78" i="2"/>
  <c r="C100" i="2"/>
  <c r="C136" i="2" s="1"/>
  <c r="G100" i="2"/>
  <c r="G136" i="2" s="1"/>
  <c r="K100" i="2"/>
  <c r="K136" i="2" s="1"/>
  <c r="O100" i="2"/>
  <c r="E100" i="2"/>
  <c r="E136" i="2" s="1"/>
  <c r="I100" i="2"/>
  <c r="I136" i="2" s="1"/>
  <c r="M100" i="2"/>
  <c r="M136" i="2" s="1"/>
  <c r="Q100" i="2"/>
  <c r="U100" i="2"/>
  <c r="R136" i="2" l="1"/>
  <c r="R78" i="2"/>
  <c r="L138" i="2"/>
  <c r="Q136" i="2"/>
  <c r="P136" i="2"/>
  <c r="U136" i="2"/>
  <c r="O136" i="2"/>
  <c r="C138" i="2"/>
  <c r="D138" i="2"/>
  <c r="I138" i="2"/>
  <c r="G138" i="2"/>
  <c r="M138" i="2"/>
  <c r="K138" i="2"/>
  <c r="J138" i="2"/>
  <c r="H138" i="2"/>
  <c r="B138" i="2"/>
  <c r="N138" i="2"/>
  <c r="E138" i="2"/>
  <c r="F138" i="2"/>
  <c r="R138" i="2" l="1"/>
  <c r="S138" i="2"/>
  <c r="Q138" i="2"/>
  <c r="O138" i="2"/>
  <c r="X117" i="2"/>
  <c r="X100" i="2" l="1"/>
  <c r="X136" i="2" l="1"/>
  <c r="W99" i="2"/>
  <c r="V99" i="2"/>
  <c r="T119" i="2"/>
  <c r="AG119" i="2" s="1"/>
  <c r="W117" i="2"/>
  <c r="P77" i="2"/>
  <c r="T16" i="2"/>
  <c r="AG16" i="2" s="1"/>
  <c r="T15" i="2"/>
  <c r="AG15" i="2" s="1"/>
  <c r="X75" i="2"/>
  <c r="W75" i="2"/>
  <c r="V75" i="2"/>
  <c r="T70" i="2"/>
  <c r="AG70" i="2" s="1"/>
  <c r="T69" i="2"/>
  <c r="AG69" i="2" s="1"/>
  <c r="X67" i="2"/>
  <c r="W67" i="2"/>
  <c r="V67" i="2"/>
  <c r="T66" i="2"/>
  <c r="AG66" i="2" s="1"/>
  <c r="T65" i="2"/>
  <c r="AG65" i="2" s="1"/>
  <c r="T64" i="2"/>
  <c r="AG64" i="2" s="1"/>
  <c r="T63" i="2"/>
  <c r="AG63" i="2" s="1"/>
  <c r="T62" i="2"/>
  <c r="AG62" i="2" s="1"/>
  <c r="T60" i="2"/>
  <c r="AG60" i="2" s="1"/>
  <c r="T59" i="2"/>
  <c r="AG59" i="2" s="1"/>
  <c r="T58" i="2"/>
  <c r="AG58" i="2" s="1"/>
  <c r="X56" i="2"/>
  <c r="W56" i="2"/>
  <c r="V56" i="2"/>
  <c r="X41" i="2"/>
  <c r="W41" i="2"/>
  <c r="V41" i="2"/>
  <c r="T33" i="2"/>
  <c r="AG33" i="2" s="1"/>
  <c r="T128" i="2" l="1"/>
  <c r="AG128" i="2" s="1"/>
  <c r="T131" i="2"/>
  <c r="AG131" i="2" s="1"/>
  <c r="V100" i="2"/>
  <c r="P78" i="2"/>
  <c r="W17" i="2"/>
  <c r="U17" i="2"/>
  <c r="T41" i="2"/>
  <c r="AG41" i="2" s="1"/>
  <c r="T75" i="2"/>
  <c r="AG75" i="2" s="1"/>
  <c r="T67" i="2"/>
  <c r="AG67" i="2" s="1"/>
  <c r="V17" i="2"/>
  <c r="X17" i="2"/>
  <c r="T17" i="2"/>
  <c r="AG17" i="2" s="1"/>
  <c r="W78" i="2" l="1"/>
  <c r="V136" i="2"/>
  <c r="P138" i="2"/>
  <c r="X78" i="2"/>
  <c r="T136" i="2"/>
  <c r="AG136" i="2" s="1"/>
  <c r="U78" i="2"/>
  <c r="T78" i="2"/>
  <c r="AG78" i="2" s="1"/>
  <c r="W100" i="2"/>
  <c r="V78" i="2"/>
  <c r="X138" i="2" l="1"/>
  <c r="V138" i="2"/>
  <c r="U138" i="2"/>
  <c r="W136" i="2"/>
  <c r="W138" i="2" l="1"/>
</calcChain>
</file>

<file path=xl/sharedStrings.xml><?xml version="1.0" encoding="utf-8"?>
<sst xmlns="http://schemas.openxmlformats.org/spreadsheetml/2006/main" count="304" uniqueCount="135">
  <si>
    <t>Fall</t>
  </si>
  <si>
    <t>Average</t>
  </si>
  <si>
    <t>Change</t>
  </si>
  <si>
    <t>Art</t>
  </si>
  <si>
    <t>English</t>
  </si>
  <si>
    <t>French</t>
  </si>
  <si>
    <t>History</t>
  </si>
  <si>
    <t>Music</t>
  </si>
  <si>
    <t>Philosophy</t>
  </si>
  <si>
    <t>Political Science</t>
  </si>
  <si>
    <t>Psychology</t>
  </si>
  <si>
    <t>Sociology</t>
  </si>
  <si>
    <t>Spanish</t>
  </si>
  <si>
    <t>Elementary Education</t>
  </si>
  <si>
    <t>Accounting</t>
  </si>
  <si>
    <t>Business Administration</t>
  </si>
  <si>
    <t>Economics</t>
  </si>
  <si>
    <t>Biology</t>
  </si>
  <si>
    <t>Chemistry</t>
  </si>
  <si>
    <t>Geography</t>
  </si>
  <si>
    <t>Mathematics</t>
  </si>
  <si>
    <t>Physics</t>
  </si>
  <si>
    <t>Respiratory Therapy</t>
  </si>
  <si>
    <t>Computer Science</t>
  </si>
  <si>
    <t>UNDERGRADUATE</t>
  </si>
  <si>
    <t>Fulton School of Liberal Arts</t>
  </si>
  <si>
    <t>Perdue School of Business</t>
  </si>
  <si>
    <t>Henson School of Science &amp; Technology</t>
  </si>
  <si>
    <t>Theatre</t>
  </si>
  <si>
    <t>Early Childhood Education</t>
  </si>
  <si>
    <t>International Studies</t>
  </si>
  <si>
    <t>GRADUATE</t>
  </si>
  <si>
    <t>Exercise Science</t>
  </si>
  <si>
    <t xml:space="preserve"> 3-Year</t>
  </si>
  <si>
    <t>Information Systems</t>
  </si>
  <si>
    <t>Finance</t>
  </si>
  <si>
    <t>Management</t>
  </si>
  <si>
    <t>Marketing</t>
  </si>
  <si>
    <t xml:space="preserve">Fall </t>
  </si>
  <si>
    <t>Physical Education</t>
  </si>
  <si>
    <t>English for Speakers of Other Languages</t>
  </si>
  <si>
    <t>chng</t>
  </si>
  <si>
    <t>Environmental Studies</t>
  </si>
  <si>
    <t>1 Year</t>
  </si>
  <si>
    <t>Undeclared degree-seeking students</t>
  </si>
  <si>
    <t>Non-degree seeking</t>
  </si>
  <si>
    <t>Medical Laboratory Science</t>
  </si>
  <si>
    <t xml:space="preserve">  TOTAL Undergraduate Enrollment</t>
  </si>
  <si>
    <t>Business Administration M.B.A. Traditional</t>
  </si>
  <si>
    <t>Educational Leadership M.Ed.</t>
  </si>
  <si>
    <t>English M.A.</t>
  </si>
  <si>
    <t>GIS Management M.S.</t>
  </si>
  <si>
    <t>History M.A.</t>
  </si>
  <si>
    <t>Mathematics Education M.S.</t>
  </si>
  <si>
    <t>Interdisciplinary Studies undeclared degree</t>
  </si>
  <si>
    <t xml:space="preserve">  TOTAL Graduate Enrollment</t>
  </si>
  <si>
    <t>Salisbury University TOTAL Enrollment</t>
  </si>
  <si>
    <t>Conflict Analysis &amp; Dispute Resolution</t>
  </si>
  <si>
    <t>Conflict Analysis &amp; Dispute Resolution M.A.</t>
  </si>
  <si>
    <t>Reading Specialist M.Ed.</t>
  </si>
  <si>
    <t>Perdue School Subtotal</t>
  </si>
  <si>
    <t>Seidel School Subtotal</t>
  </si>
  <si>
    <t>Seidel School of Education</t>
  </si>
  <si>
    <t>College of Health and Human Services</t>
  </si>
  <si>
    <t>School of Health Sciences</t>
  </si>
  <si>
    <t>School of Social Work</t>
  </si>
  <si>
    <t>School of Nursing</t>
  </si>
  <si>
    <t>Seidel Subtotal</t>
  </si>
  <si>
    <t>Perdue Subtotal</t>
  </si>
  <si>
    <t>Henson Subtotal</t>
  </si>
  <si>
    <t>Fulton Subtotal</t>
  </si>
  <si>
    <t>Health Sciences Subtotal</t>
  </si>
  <si>
    <t>College of Health and Human Services Total</t>
  </si>
  <si>
    <t>School of Nursing Subtotal</t>
  </si>
  <si>
    <t>School of Social Work Subtotal</t>
  </si>
  <si>
    <t>English for Speakers of Other Languages P.B.C.</t>
  </si>
  <si>
    <t>Mathematics for Middle School Teachers P.B.C.</t>
  </si>
  <si>
    <t>Graduate Student Enrollment by Award Type</t>
  </si>
  <si>
    <t>Masters</t>
  </si>
  <si>
    <t>Post-Master's Certificates</t>
  </si>
  <si>
    <t>Doctoral</t>
  </si>
  <si>
    <t>Earth Science</t>
  </si>
  <si>
    <t xml:space="preserve">    </t>
  </si>
  <si>
    <t>Communication</t>
  </si>
  <si>
    <r>
      <t>10-yr</t>
    </r>
    <r>
      <rPr>
        <b/>
        <vertAlign val="superscript"/>
        <sz val="8"/>
        <rFont val="Arial"/>
        <family val="2"/>
      </rPr>
      <t>1</t>
    </r>
    <r>
      <rPr>
        <b/>
        <sz val="8"/>
        <rFont val="Arial"/>
        <family val="2"/>
      </rPr>
      <t xml:space="preserve"> </t>
    </r>
  </si>
  <si>
    <r>
      <t>Athletic Training</t>
    </r>
    <r>
      <rPr>
        <vertAlign val="superscript"/>
        <sz val="9"/>
        <color indexed="8"/>
        <rFont val="Arial"/>
        <family val="2"/>
      </rPr>
      <t>2</t>
    </r>
  </si>
  <si>
    <r>
      <t>Liberal Studies</t>
    </r>
    <r>
      <rPr>
        <vertAlign val="superscript"/>
        <sz val="9"/>
        <color indexed="8"/>
        <rFont val="Arial"/>
        <family val="2"/>
      </rPr>
      <t>2</t>
    </r>
  </si>
  <si>
    <r>
      <t>Social Science</t>
    </r>
    <r>
      <rPr>
        <vertAlign val="superscript"/>
        <sz val="9"/>
        <color indexed="8"/>
        <rFont val="Arial"/>
        <family val="2"/>
      </rPr>
      <t>3</t>
    </r>
  </si>
  <si>
    <r>
      <t>Environmental Health</t>
    </r>
    <r>
      <rPr>
        <vertAlign val="superscript"/>
        <sz val="9"/>
        <color indexed="8"/>
        <rFont val="Arial"/>
        <family val="2"/>
      </rPr>
      <t>2</t>
    </r>
  </si>
  <si>
    <r>
      <t>Physical Science</t>
    </r>
    <r>
      <rPr>
        <vertAlign val="superscript"/>
        <sz val="9"/>
        <color indexed="8"/>
        <rFont val="Arial"/>
        <family val="2"/>
      </rPr>
      <t>3</t>
    </r>
  </si>
  <si>
    <r>
      <t>Health Education</t>
    </r>
    <r>
      <rPr>
        <vertAlign val="superscript"/>
        <sz val="9"/>
        <color indexed="8"/>
        <rFont val="Arial"/>
        <family val="2"/>
      </rPr>
      <t>2</t>
    </r>
  </si>
  <si>
    <r>
      <t>1</t>
    </r>
    <r>
      <rPr>
        <sz val="8"/>
        <color indexed="8"/>
        <rFont val="Arial"/>
        <family val="2"/>
      </rPr>
      <t>Percent change is not provided for programs with 20 students or less.</t>
    </r>
  </si>
  <si>
    <r>
      <t>2</t>
    </r>
    <r>
      <rPr>
        <sz val="8"/>
        <color indexed="8"/>
        <rFont val="Arial"/>
        <family val="2"/>
      </rPr>
      <t>Suspended program, but not discontinued.</t>
    </r>
  </si>
  <si>
    <r>
      <t>Public Health</t>
    </r>
    <r>
      <rPr>
        <sz val="11"/>
        <color rgb="FF000000"/>
        <rFont val="Arial"/>
        <family val="2"/>
      </rPr>
      <t>³</t>
    </r>
  </si>
  <si>
    <r>
      <rPr>
        <sz val="11"/>
        <color rgb="FF000000"/>
        <rFont val="Calibri"/>
        <family val="2"/>
      </rPr>
      <t>⁴</t>
    </r>
    <r>
      <rPr>
        <sz val="8"/>
        <color indexed="8"/>
        <rFont val="Arial"/>
        <family val="2"/>
      </rPr>
      <t>Program transitioned from Applied Health Physiology to Health and Human Performance in 2021</t>
    </r>
  </si>
  <si>
    <r>
      <rPr>
        <sz val="11"/>
        <color rgb="FF000000"/>
        <rFont val="Arial"/>
        <family val="2"/>
      </rPr>
      <t>³</t>
    </r>
    <r>
      <rPr>
        <sz val="8"/>
        <color indexed="8"/>
        <rFont val="Arial"/>
        <family val="2"/>
      </rPr>
      <t>Program transitioned from Health Education to Community Health in 2014; then transititioned to Public Health in 2021</t>
    </r>
  </si>
  <si>
    <t>Rank</t>
  </si>
  <si>
    <t>Applied Biology M.S.</t>
  </si>
  <si>
    <t>Post-Doctorate Certificates</t>
  </si>
  <si>
    <t>Post-Baccalaureate Certificates</t>
  </si>
  <si>
    <t>School and Degree Program</t>
  </si>
  <si>
    <r>
      <t>Health and Human Performance MS</t>
    </r>
    <r>
      <rPr>
        <sz val="10"/>
        <color rgb="FF000000"/>
        <rFont val="Calibri"/>
        <family val="2"/>
      </rPr>
      <t>⁴</t>
    </r>
  </si>
  <si>
    <r>
      <t xml:space="preserve">Family Nurse Practitioner CAS </t>
    </r>
    <r>
      <rPr>
        <sz val="6"/>
        <color rgb="FF000000"/>
        <rFont val="Arial"/>
        <family val="2"/>
      </rPr>
      <t>(new in 2022)</t>
    </r>
  </si>
  <si>
    <r>
      <t>Social Work MSW Online</t>
    </r>
    <r>
      <rPr>
        <sz val="6"/>
        <color rgb="FF000000"/>
        <rFont val="Arial"/>
        <family val="2"/>
      </rPr>
      <t xml:space="preserve"> (new in 2015)</t>
    </r>
  </si>
  <si>
    <t>Social Work MSW Traditional</t>
  </si>
  <si>
    <t>School of Nursing - BSN</t>
  </si>
  <si>
    <t>School of Social Work - BASW</t>
  </si>
  <si>
    <t>Art (BFA)</t>
  </si>
  <si>
    <t>Interdisciplinary Studies (BA)</t>
  </si>
  <si>
    <t>Interdisciplinary Studies (BS)</t>
  </si>
  <si>
    <r>
      <t>Data Science</t>
    </r>
    <r>
      <rPr>
        <sz val="8"/>
        <color rgb="FF000000"/>
        <rFont val="Arial"/>
        <family val="2"/>
      </rPr>
      <t xml:space="preserve"> </t>
    </r>
    <r>
      <rPr>
        <sz val="6"/>
        <color rgb="FF000000"/>
        <rFont val="Arial"/>
        <family val="2"/>
      </rPr>
      <t>(new in 2020)</t>
    </r>
  </si>
  <si>
    <r>
      <t xml:space="preserve">Urban and Regional Planning </t>
    </r>
    <r>
      <rPr>
        <sz val="6"/>
        <color rgb="FF000000"/>
        <rFont val="Arial"/>
        <family val="2"/>
      </rPr>
      <t>(new in 2017)</t>
    </r>
  </si>
  <si>
    <r>
      <t xml:space="preserve">Integrated Science </t>
    </r>
    <r>
      <rPr>
        <sz val="6"/>
        <color rgb="FF000000"/>
        <rFont val="Arial"/>
        <family val="2"/>
      </rPr>
      <t>(new in 2020)</t>
    </r>
  </si>
  <si>
    <r>
      <t xml:space="preserve">Business Economics </t>
    </r>
    <r>
      <rPr>
        <sz val="6"/>
        <color rgb="FF000000"/>
        <rFont val="Arial"/>
        <family val="2"/>
      </rPr>
      <t>(new in 2014)</t>
    </r>
  </si>
  <si>
    <r>
      <t xml:space="preserve">International Business </t>
    </r>
    <r>
      <rPr>
        <sz val="6"/>
        <color rgb="FF000000"/>
        <rFont val="Arial"/>
        <family val="2"/>
      </rPr>
      <t>(new in 2013)</t>
    </r>
  </si>
  <si>
    <r>
      <t xml:space="preserve">Elementary-Early Childhood Ed Dual Certification </t>
    </r>
    <r>
      <rPr>
        <sz val="6"/>
        <color rgb="FF000000"/>
        <rFont val="Arial"/>
        <family val="2"/>
      </rPr>
      <t>(new in 2023)</t>
    </r>
  </si>
  <si>
    <r>
      <t xml:space="preserve">Outdoor Education Leadership </t>
    </r>
    <r>
      <rPr>
        <sz val="6"/>
        <color rgb="FF000000"/>
        <rFont val="Arial"/>
        <family val="2"/>
      </rPr>
      <t>(new in 2019)</t>
    </r>
  </si>
  <si>
    <r>
      <t xml:space="preserve">Athletic Training MSAT² </t>
    </r>
    <r>
      <rPr>
        <sz val="6"/>
        <color rgb="FF000000"/>
        <rFont val="Arial"/>
        <family val="2"/>
      </rPr>
      <t>(new in 2016)</t>
    </r>
  </si>
  <si>
    <t>Nursing MSN</t>
  </si>
  <si>
    <t>Doctor of Nursing Practice DNP</t>
  </si>
  <si>
    <r>
      <t xml:space="preserve">Business Administration M.B.A. Online </t>
    </r>
    <r>
      <rPr>
        <sz val="6"/>
        <color rgb="FF000000"/>
        <rFont val="Arial"/>
        <family val="2"/>
      </rPr>
      <t>(new in 2015)</t>
    </r>
  </si>
  <si>
    <r>
      <t xml:space="preserve">Doctor of Education in Literacy Studies Ed.D. </t>
    </r>
    <r>
      <rPr>
        <sz val="6"/>
        <rFont val="Arial"/>
        <family val="2"/>
      </rPr>
      <t>(new in 2014)</t>
    </r>
  </si>
  <si>
    <t>Curriculum and Instruction M.Ed.</t>
  </si>
  <si>
    <r>
      <t>Educational Leadership CAS</t>
    </r>
    <r>
      <rPr>
        <sz val="8"/>
        <color indexed="8"/>
        <rFont val="Arial"/>
        <family val="2"/>
      </rPr>
      <t xml:space="preserve"> </t>
    </r>
    <r>
      <rPr>
        <sz val="6"/>
        <color rgb="FF000000"/>
        <rFont val="Arial"/>
        <family val="2"/>
      </rPr>
      <t>(new in 2017)</t>
    </r>
  </si>
  <si>
    <r>
      <t>Educational Leadership PMC</t>
    </r>
    <r>
      <rPr>
        <sz val="6"/>
        <color rgb="FF000000"/>
        <rFont val="Arial"/>
        <family val="2"/>
      </rPr>
      <t xml:space="preserve"> (new in 2017)</t>
    </r>
  </si>
  <si>
    <r>
      <t xml:space="preserve">Higher Education PBC </t>
    </r>
    <r>
      <rPr>
        <sz val="6"/>
        <color rgb="FF000000"/>
        <rFont val="Arial"/>
        <family val="2"/>
      </rPr>
      <t>(new in 2016)</t>
    </r>
  </si>
  <si>
    <r>
      <t xml:space="preserve">Literacy Educator PMC </t>
    </r>
    <r>
      <rPr>
        <sz val="6"/>
        <color rgb="FF000000"/>
        <rFont val="Arial"/>
        <family val="2"/>
      </rPr>
      <t>(new in 2017)</t>
    </r>
    <r>
      <rPr>
        <sz val="10"/>
        <color rgb="FF000000"/>
        <rFont val="Calibri"/>
        <family val="2"/>
      </rPr>
      <t>²</t>
    </r>
  </si>
  <si>
    <t>Teaching M.A.T.</t>
  </si>
  <si>
    <r>
      <t>Health Science</t>
    </r>
    <r>
      <rPr>
        <sz val="6"/>
        <color rgb="FF000000"/>
        <rFont val="Arial"/>
        <family val="2"/>
      </rPr>
      <t xml:space="preserve"> (new in 2022)</t>
    </r>
  </si>
  <si>
    <t xml:space="preserve">5 year </t>
  </si>
  <si>
    <t>change</t>
  </si>
  <si>
    <r>
      <t xml:space="preserve">Table 1:           </t>
    </r>
    <r>
      <rPr>
        <b/>
        <i/>
        <sz val="12"/>
        <rFont val="Arial"/>
        <family val="2"/>
      </rPr>
      <t xml:space="preserve"> Institutional</t>
    </r>
    <r>
      <rPr>
        <b/>
        <sz val="12"/>
        <rFont val="Arial"/>
        <family val="2"/>
      </rPr>
      <t xml:space="preserve"> Enrollment by School &amp; Discipline:  Fall 2014, Fall 2019 to Fall 2024</t>
    </r>
  </si>
  <si>
    <r>
      <t xml:space="preserve">Table 1:           </t>
    </r>
    <r>
      <rPr>
        <b/>
        <i/>
        <sz val="11"/>
        <rFont val="Arial"/>
        <family val="2"/>
      </rPr>
      <t xml:space="preserve"> Institutional</t>
    </r>
    <r>
      <rPr>
        <b/>
        <sz val="11"/>
        <rFont val="Arial"/>
        <family val="2"/>
      </rPr>
      <t xml:space="preserve"> Enrollment by School &amp; Discipline:  Fall 2014, Fall 2019 to Fall 2024</t>
    </r>
  </si>
  <si>
    <r>
      <t xml:space="preserve">Engineering Physics </t>
    </r>
    <r>
      <rPr>
        <sz val="6"/>
        <color rgb="FF000000"/>
        <rFont val="Arial"/>
        <family val="2"/>
      </rPr>
      <t>(new in 2024)</t>
    </r>
  </si>
  <si>
    <r>
      <t>Public Communication M.A.</t>
    </r>
    <r>
      <rPr>
        <sz val="6"/>
        <color rgb="FF000000"/>
        <rFont val="Arial"/>
        <family val="2"/>
      </rPr>
      <t xml:space="preserve"> (new in 2024)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</si>
</sst>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(* #,##0_);_(* \(#,##0\);_(* &quot;-&quot;_);_(@_)"/>
    <numFmt numFmtId="43" formatCode="_(* #,##0.00_);_(* \(#,##0.00\);_(* &quot;-&quot;??_);_(@_)"/>
    <numFmt numFmtId="164" formatCode="0.0%"/>
    <numFmt numFmtId="165" formatCode="0_);\(0\)"/>
    <numFmt numFmtId="167" formatCode="_(* #,##0_);_(* \(#,##0\);_(* &quot;-&quot;??_);_(@_)"/>
  </numFmts>
  <fonts count="55" x14ac:knownFonts="1">
    <font>
      <sz val="9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9"/>
      <name val="Arial"/>
      <family val="2"/>
    </font>
    <font>
      <i/>
      <sz val="9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i/>
      <sz val="12"/>
      <name val="Arial"/>
      <family val="2"/>
    </font>
    <font>
      <b/>
      <sz val="10"/>
      <name val="Arial"/>
      <family val="2"/>
    </font>
    <font>
      <b/>
      <i/>
      <sz val="12"/>
      <name val="Arial"/>
      <family val="2"/>
    </font>
    <font>
      <b/>
      <sz val="10"/>
      <color indexed="8"/>
      <name val="Arial"/>
      <family val="2"/>
    </font>
    <font>
      <i/>
      <sz val="12"/>
      <color rgb="FFFF0000"/>
      <name val="Arial"/>
      <family val="2"/>
    </font>
    <font>
      <i/>
      <sz val="9"/>
      <color rgb="FFFF0000"/>
      <name val="Arial"/>
      <family val="2"/>
    </font>
    <font>
      <b/>
      <i/>
      <sz val="9"/>
      <color rgb="FFFF0000"/>
      <name val="Arial"/>
      <family val="2"/>
    </font>
    <font>
      <sz val="9"/>
      <color rgb="FFFF0000"/>
      <name val="Arial"/>
      <family val="2"/>
    </font>
    <font>
      <b/>
      <sz val="10"/>
      <color theme="1"/>
      <name val="Arial"/>
      <family val="2"/>
    </font>
    <font>
      <i/>
      <sz val="10"/>
      <color rgb="FFFF0000"/>
      <name val="Arial"/>
      <family val="2"/>
    </font>
    <font>
      <i/>
      <sz val="10"/>
      <name val="Arial"/>
      <family val="2"/>
    </font>
    <font>
      <b/>
      <sz val="9"/>
      <color theme="1"/>
      <name val="Arial"/>
      <family val="2"/>
    </font>
    <font>
      <b/>
      <i/>
      <sz val="12"/>
      <color rgb="FFC00000"/>
      <name val="Arial"/>
      <family val="2"/>
    </font>
    <font>
      <i/>
      <sz val="12"/>
      <color rgb="FFC00000"/>
      <name val="Arial"/>
      <family val="2"/>
    </font>
    <font>
      <i/>
      <sz val="9"/>
      <color rgb="FFC00000"/>
      <name val="Arial"/>
      <family val="2"/>
    </font>
    <font>
      <i/>
      <sz val="8"/>
      <color rgb="FFC00000"/>
      <name val="Arial"/>
      <family val="2"/>
    </font>
    <font>
      <b/>
      <sz val="9"/>
      <color rgb="FFC00000"/>
      <name val="Arial"/>
      <family val="2"/>
    </font>
    <font>
      <b/>
      <i/>
      <sz val="8"/>
      <color rgb="FFC00000"/>
      <name val="Arial"/>
      <family val="2"/>
    </font>
    <font>
      <b/>
      <i/>
      <sz val="9"/>
      <color rgb="FFC00000"/>
      <name val="Arial"/>
      <family val="2"/>
    </font>
    <font>
      <sz val="9"/>
      <color rgb="FFC00000"/>
      <name val="Arial"/>
      <family val="2"/>
    </font>
    <font>
      <i/>
      <sz val="10"/>
      <color rgb="FFC0000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color rgb="FFC00000"/>
      <name val="Arial"/>
      <family val="2"/>
    </font>
    <font>
      <b/>
      <sz val="8"/>
      <name val="Arial"/>
      <family val="2"/>
    </font>
    <font>
      <b/>
      <vertAlign val="superscript"/>
      <sz val="8"/>
      <name val="Arial"/>
      <family val="2"/>
    </font>
    <font>
      <b/>
      <sz val="8"/>
      <color indexed="8"/>
      <name val="Arial"/>
      <family val="2"/>
    </font>
    <font>
      <b/>
      <sz val="8"/>
      <color rgb="FFC00000"/>
      <name val="Arial"/>
      <family val="2"/>
    </font>
    <font>
      <vertAlign val="superscript"/>
      <sz val="9"/>
      <color indexed="8"/>
      <name val="Arial"/>
      <family val="2"/>
    </font>
    <font>
      <sz val="8"/>
      <color rgb="FF000000"/>
      <name val="Arial"/>
      <family val="2"/>
    </font>
    <font>
      <sz val="8"/>
      <color indexed="8"/>
      <name val="Arial"/>
      <family val="2"/>
    </font>
    <font>
      <vertAlign val="superscript"/>
      <sz val="8"/>
      <color indexed="8"/>
      <name val="Arial"/>
      <family val="2"/>
    </font>
    <font>
      <i/>
      <sz val="9"/>
      <color indexed="8"/>
      <name val="Arial"/>
      <family val="2"/>
    </font>
    <font>
      <b/>
      <sz val="9"/>
      <color rgb="FFFF0000"/>
      <name val="Arial"/>
      <family val="2"/>
    </font>
    <font>
      <b/>
      <i/>
      <sz val="9"/>
      <color indexed="8"/>
      <name val="Arial"/>
      <family val="2"/>
    </font>
    <font>
      <sz val="10"/>
      <color rgb="FF000000"/>
      <name val="Calibri"/>
      <family val="2"/>
    </font>
    <font>
      <sz val="11"/>
      <color rgb="FF000000"/>
      <name val="Arial"/>
      <family val="2"/>
    </font>
    <font>
      <sz val="11"/>
      <color rgb="FF000000"/>
      <name val="Calibri"/>
      <family val="2"/>
    </font>
    <font>
      <b/>
      <sz val="11"/>
      <name val="Arial"/>
      <family val="2"/>
    </font>
    <font>
      <b/>
      <i/>
      <sz val="11"/>
      <name val="Arial"/>
      <family val="2"/>
    </font>
    <font>
      <sz val="6"/>
      <color rgb="FF000000"/>
      <name val="Arial"/>
      <family val="2"/>
    </font>
    <font>
      <sz val="6"/>
      <name val="Arial"/>
      <family val="2"/>
    </font>
    <font>
      <sz val="9"/>
      <name val="Arial"/>
    </font>
    <font>
      <b/>
      <sz val="10"/>
      <color rgb="FFFF0000"/>
      <name val="Arial"/>
      <family val="2"/>
    </font>
    <font>
      <b/>
      <sz val="8"/>
      <color rgb="FFFF0000"/>
      <name val="Arial"/>
      <family val="2"/>
    </font>
  </fonts>
  <fills count="42">
    <fill>
      <patternFill patternType="none"/>
    </fill>
    <fill>
      <patternFill patternType="gray125"/>
    </fill>
    <fill>
      <patternFill patternType="solid">
        <fgColor indexed="9"/>
        <bgColor indexed="8"/>
      </patternFill>
    </fill>
    <fill>
      <patternFill patternType="solid">
        <fgColor indexed="9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22"/>
      </patternFill>
    </fill>
    <fill>
      <patternFill patternType="solid">
        <fgColor theme="0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9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8"/>
      </patternFill>
    </fill>
    <fill>
      <patternFill patternType="solid">
        <fgColor theme="0" tint="-4.9989318521683403E-2"/>
        <bgColor indexed="64"/>
      </patternFill>
    </fill>
    <fill>
      <patternFill patternType="gray0625">
        <fgColor indexed="22"/>
        <bgColor theme="0" tint="-4.9989318521683403E-2"/>
      </patternFill>
    </fill>
    <fill>
      <patternFill patternType="solid">
        <fgColor theme="0" tint="-4.9989318521683403E-2"/>
        <bgColor indexed="22"/>
      </patternFill>
    </fill>
    <fill>
      <patternFill patternType="solid">
        <fgColor theme="0" tint="-4.9989318521683403E-2"/>
        <bgColor indexed="8"/>
      </patternFill>
    </fill>
    <fill>
      <patternFill patternType="solid">
        <fgColor theme="5" tint="0.59999389629810485"/>
        <bgColor indexed="8"/>
      </patternFill>
    </fill>
    <fill>
      <patternFill patternType="solid">
        <fgColor theme="5" tint="0.59999389629810485"/>
        <bgColor indexed="9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0.249977111117893"/>
        <bgColor indexed="8"/>
      </patternFill>
    </fill>
    <fill>
      <patternFill patternType="solid">
        <fgColor theme="2" tint="-0.249977111117893"/>
        <bgColor indexed="9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0.249977111117893"/>
        <bgColor indexed="22"/>
      </patternFill>
    </fill>
    <fill>
      <patternFill patternType="solid">
        <fgColor theme="9" tint="0.39997558519241921"/>
        <bgColor indexed="8"/>
      </patternFill>
    </fill>
    <fill>
      <patternFill patternType="solid">
        <fgColor theme="9" tint="0.39997558519241921"/>
        <bgColor indexed="9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8"/>
      </patternFill>
    </fill>
    <fill>
      <patternFill patternType="solid">
        <fgColor theme="6" tint="0.39997558519241921"/>
        <bgColor indexed="9"/>
      </patternFill>
    </fill>
    <fill>
      <patternFill patternType="solid">
        <fgColor theme="6" tint="0.39997558519241921"/>
        <bgColor indexed="64"/>
      </patternFill>
    </fill>
    <fill>
      <patternFill patternType="gray0625">
        <fgColor indexed="22"/>
        <bgColor theme="5" tint="0.59999389629810485"/>
      </patternFill>
    </fill>
    <fill>
      <patternFill patternType="solid">
        <fgColor theme="5" tint="0.59999389629810485"/>
        <bgColor indexed="22"/>
      </patternFill>
    </fill>
    <fill>
      <patternFill patternType="solid">
        <fgColor theme="6" tint="0.39997558519241921"/>
        <bgColor indexed="22"/>
      </patternFill>
    </fill>
    <fill>
      <patternFill patternType="solid">
        <fgColor rgb="FFFFFF66"/>
        <bgColor indexed="8"/>
      </patternFill>
    </fill>
    <fill>
      <patternFill patternType="solid">
        <fgColor rgb="FFFFFF66"/>
        <bgColor indexed="9"/>
      </patternFill>
    </fill>
    <fill>
      <patternFill patternType="solid">
        <fgColor rgb="FFFFFF66"/>
        <bgColor indexed="64"/>
      </patternFill>
    </fill>
    <fill>
      <patternFill patternType="gray0625">
        <fgColor indexed="22"/>
        <bgColor rgb="FFFFFF66"/>
      </patternFill>
    </fill>
    <fill>
      <patternFill patternType="solid">
        <fgColor rgb="FFFFFF66"/>
        <bgColor indexed="22"/>
      </patternFill>
    </fill>
    <fill>
      <patternFill patternType="solid">
        <fgColor theme="0" tint="-4.9989318521683403E-2"/>
        <bgColor indexed="9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28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thin">
        <color indexed="8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8"/>
      </top>
      <bottom/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8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double">
        <color indexed="8"/>
      </right>
      <top/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64"/>
      </top>
      <bottom style="double">
        <color indexed="64"/>
      </bottom>
      <diagonal/>
    </border>
    <border>
      <left style="double">
        <color auto="1"/>
      </left>
      <right style="double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8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 style="double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double">
        <color indexed="8"/>
      </right>
      <top style="hair">
        <color indexed="64"/>
      </top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double">
        <color indexed="64"/>
      </left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double">
        <color indexed="8"/>
      </right>
      <top/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hair">
        <color indexed="64"/>
      </top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double">
        <color indexed="8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8"/>
      </left>
      <right style="double">
        <color indexed="8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8"/>
      </left>
      <right style="double">
        <color indexed="8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auto="1"/>
      </left>
      <right/>
      <top style="thin">
        <color indexed="64"/>
      </top>
      <bottom style="thin">
        <color indexed="64"/>
      </bottom>
      <diagonal/>
    </border>
    <border>
      <left style="double">
        <color auto="1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8"/>
      </top>
      <bottom/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auto="1"/>
      </right>
      <top style="thin">
        <color indexed="64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auto="1"/>
      </left>
      <right style="double">
        <color auto="1"/>
      </right>
      <top style="double">
        <color indexed="64"/>
      </top>
      <bottom style="thin">
        <color indexed="64"/>
      </bottom>
      <diagonal/>
    </border>
    <border>
      <left/>
      <right style="double">
        <color indexed="8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8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</borders>
  <cellStyleXfs count="11">
    <xf numFmtId="0" fontId="0" fillId="0" borderId="0"/>
    <xf numFmtId="0" fontId="5" fillId="0" borderId="0"/>
    <xf numFmtId="0" fontId="6" fillId="0" borderId="0"/>
    <xf numFmtId="9" fontId="5" fillId="0" borderId="0" applyFont="0" applyFill="0" applyBorder="0" applyAlignment="0" applyProtection="0"/>
    <xf numFmtId="0" fontId="2" fillId="0" borderId="0"/>
    <xf numFmtId="0" fontId="6" fillId="0" borderId="0"/>
    <xf numFmtId="9" fontId="5" fillId="0" borderId="0" applyFont="0" applyFill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43" fontId="52" fillId="0" borderId="0" applyFont="0" applyFill="0" applyBorder="0" applyAlignment="0" applyProtection="0"/>
  </cellStyleXfs>
  <cellXfs count="851">
    <xf numFmtId="0" fontId="0" fillId="2" borderId="0" xfId="0" applyFill="1"/>
    <xf numFmtId="0" fontId="4" fillId="2" borderId="0" xfId="0" applyFont="1" applyFill="1"/>
    <xf numFmtId="0" fontId="7" fillId="2" borderId="0" xfId="0" applyFont="1" applyFill="1"/>
    <xf numFmtId="0" fontId="3" fillId="2" borderId="0" xfId="0" applyFont="1" applyFill="1"/>
    <xf numFmtId="41" fontId="4" fillId="2" borderId="0" xfId="0" applyNumberFormat="1" applyFont="1" applyFill="1"/>
    <xf numFmtId="0" fontId="4" fillId="2" borderId="0" xfId="0" applyFont="1" applyFill="1" applyBorder="1"/>
    <xf numFmtId="41" fontId="4" fillId="2" borderId="0" xfId="0" applyNumberFormat="1" applyFont="1" applyFill="1" applyBorder="1"/>
    <xf numFmtId="41" fontId="8" fillId="2" borderId="9" xfId="0" applyNumberFormat="1" applyFont="1" applyFill="1" applyBorder="1" applyAlignment="1"/>
    <xf numFmtId="0" fontId="6" fillId="2" borderId="0" xfId="0" applyFont="1" applyFill="1"/>
    <xf numFmtId="41" fontId="8" fillId="0" borderId="28" xfId="0" applyNumberFormat="1" applyFont="1" applyFill="1" applyBorder="1" applyAlignment="1"/>
    <xf numFmtId="41" fontId="8" fillId="8" borderId="9" xfId="0" applyNumberFormat="1" applyFont="1" applyFill="1" applyBorder="1" applyAlignment="1"/>
    <xf numFmtId="41" fontId="8" fillId="0" borderId="0" xfId="0" applyNumberFormat="1" applyFont="1" applyFill="1" applyBorder="1" applyAlignment="1"/>
    <xf numFmtId="0" fontId="15" fillId="2" borderId="0" xfId="0" applyFont="1" applyFill="1"/>
    <xf numFmtId="41" fontId="15" fillId="2" borderId="0" xfId="0" applyNumberFormat="1" applyFont="1" applyFill="1" applyBorder="1"/>
    <xf numFmtId="41" fontId="15" fillId="2" borderId="0" xfId="0" applyNumberFormat="1" applyFont="1" applyFill="1"/>
    <xf numFmtId="0" fontId="15" fillId="2" borderId="0" xfId="0" applyFont="1" applyFill="1" applyBorder="1"/>
    <xf numFmtId="0" fontId="16" fillId="2" borderId="0" xfId="0" applyFont="1" applyFill="1"/>
    <xf numFmtId="0" fontId="17" fillId="2" borderId="0" xfId="0" applyFont="1" applyFill="1"/>
    <xf numFmtId="41" fontId="8" fillId="4" borderId="9" xfId="0" applyNumberFormat="1" applyFont="1" applyFill="1" applyBorder="1" applyAlignment="1"/>
    <xf numFmtId="0" fontId="7" fillId="2" borderId="0" xfId="0" applyFont="1" applyFill="1" applyAlignment="1"/>
    <xf numFmtId="41" fontId="8" fillId="2" borderId="9" xfId="0" applyNumberFormat="1" applyFont="1" applyFill="1" applyBorder="1" applyAlignment="1">
      <alignment horizontal="center"/>
    </xf>
    <xf numFmtId="41" fontId="8" fillId="2" borderId="7" xfId="0" applyNumberFormat="1" applyFont="1" applyFill="1" applyBorder="1" applyAlignment="1">
      <alignment horizontal="center"/>
    </xf>
    <xf numFmtId="41" fontId="8" fillId="2" borderId="7" xfId="0" applyNumberFormat="1" applyFont="1" applyFill="1" applyBorder="1" applyAlignment="1"/>
    <xf numFmtId="41" fontId="6" fillId="2" borderId="0" xfId="0" applyNumberFormat="1" applyFont="1" applyFill="1" applyBorder="1" applyAlignment="1"/>
    <xf numFmtId="41" fontId="6" fillId="2" borderId="7" xfId="0" applyNumberFormat="1" applyFont="1" applyFill="1" applyBorder="1" applyAlignment="1"/>
    <xf numFmtId="41" fontId="8" fillId="18" borderId="4" xfId="0" applyNumberFormat="1" applyFont="1" applyFill="1" applyBorder="1" applyAlignment="1"/>
    <xf numFmtId="41" fontId="8" fillId="18" borderId="68" xfId="0" applyNumberFormat="1" applyFont="1" applyFill="1" applyBorder="1" applyAlignment="1"/>
    <xf numFmtId="41" fontId="6" fillId="18" borderId="4" xfId="0" applyNumberFormat="1" applyFont="1" applyFill="1" applyBorder="1" applyAlignment="1"/>
    <xf numFmtId="41" fontId="8" fillId="19" borderId="4" xfId="0" applyNumberFormat="1" applyFont="1" applyFill="1" applyBorder="1" applyAlignment="1"/>
    <xf numFmtId="41" fontId="9" fillId="18" borderId="4" xfId="0" applyNumberFormat="1" applyFont="1" applyFill="1" applyBorder="1" applyAlignment="1"/>
    <xf numFmtId="9" fontId="9" fillId="17" borderId="68" xfId="3" applyFont="1" applyFill="1" applyBorder="1" applyAlignment="1"/>
    <xf numFmtId="164" fontId="9" fillId="17" borderId="68" xfId="3" applyNumberFormat="1" applyFont="1" applyFill="1" applyBorder="1" applyAlignment="1"/>
    <xf numFmtId="9" fontId="9" fillId="17" borderId="69" xfId="3" applyFont="1" applyFill="1" applyBorder="1" applyAlignment="1"/>
    <xf numFmtId="41" fontId="8" fillId="3" borderId="4" xfId="0" applyNumberFormat="1" applyFont="1" applyFill="1" applyBorder="1" applyAlignment="1"/>
    <xf numFmtId="41" fontId="6" fillId="3" borderId="4" xfId="0" applyNumberFormat="1" applyFont="1" applyFill="1" applyBorder="1" applyAlignment="1"/>
    <xf numFmtId="41" fontId="8" fillId="0" borderId="4" xfId="0" applyNumberFormat="1" applyFont="1" applyFill="1" applyBorder="1" applyAlignment="1"/>
    <xf numFmtId="41" fontId="9" fillId="3" borderId="4" xfId="0" applyNumberFormat="1" applyFont="1" applyFill="1" applyBorder="1" applyAlignment="1"/>
    <xf numFmtId="9" fontId="9" fillId="2" borderId="4" xfId="3" applyFont="1" applyFill="1" applyBorder="1" applyAlignment="1"/>
    <xf numFmtId="164" fontId="9" fillId="2" borderId="4" xfId="3" applyNumberFormat="1" applyFont="1" applyFill="1" applyBorder="1" applyAlignment="1"/>
    <xf numFmtId="9" fontId="9" fillId="2" borderId="92" xfId="3" applyFont="1" applyFill="1" applyBorder="1" applyAlignment="1"/>
    <xf numFmtId="41" fontId="8" fillId="3" borderId="9" xfId="0" applyNumberFormat="1" applyFont="1" applyFill="1" applyBorder="1" applyAlignment="1"/>
    <xf numFmtId="41" fontId="8" fillId="3" borderId="7" xfId="0" applyNumberFormat="1" applyFont="1" applyFill="1" applyBorder="1" applyAlignment="1"/>
    <xf numFmtId="41" fontId="6" fillId="3" borderId="7" xfId="0" applyNumberFormat="1" applyFont="1" applyFill="1" applyBorder="1" applyAlignment="1"/>
    <xf numFmtId="41" fontId="6" fillId="3" borderId="55" xfId="0" applyNumberFormat="1" applyFont="1" applyFill="1" applyBorder="1" applyAlignment="1"/>
    <xf numFmtId="41" fontId="8" fillId="0" borderId="9" xfId="0" applyNumberFormat="1" applyFont="1" applyFill="1" applyBorder="1" applyAlignment="1"/>
    <xf numFmtId="41" fontId="8" fillId="3" borderId="0" xfId="0" applyNumberFormat="1" applyFont="1" applyFill="1" applyBorder="1" applyAlignment="1"/>
    <xf numFmtId="41" fontId="8" fillId="6" borderId="9" xfId="0" applyNumberFormat="1" applyFont="1" applyFill="1" applyBorder="1" applyAlignment="1"/>
    <xf numFmtId="9" fontId="9" fillId="3" borderId="30" xfId="3" applyFont="1" applyFill="1" applyBorder="1" applyAlignment="1"/>
    <xf numFmtId="41" fontId="8" fillId="2" borderId="62" xfId="0" applyNumberFormat="1" applyFont="1" applyFill="1" applyBorder="1" applyAlignment="1"/>
    <xf numFmtId="41" fontId="8" fillId="2" borderId="60" xfId="0" applyNumberFormat="1" applyFont="1" applyFill="1" applyBorder="1" applyAlignment="1"/>
    <xf numFmtId="41" fontId="6" fillId="2" borderId="60" xfId="0" applyNumberFormat="1" applyFont="1" applyFill="1" applyBorder="1" applyAlignment="1"/>
    <xf numFmtId="41" fontId="6" fillId="2" borderId="63" xfId="0" applyNumberFormat="1" applyFont="1" applyFill="1" applyBorder="1" applyAlignment="1"/>
    <xf numFmtId="41" fontId="8" fillId="0" borderId="64" xfId="0" applyNumberFormat="1" applyFont="1" applyFill="1" applyBorder="1" applyAlignment="1"/>
    <xf numFmtId="41" fontId="8" fillId="4" borderId="64" xfId="0" applyNumberFormat="1" applyFont="1" applyFill="1" applyBorder="1" applyAlignment="1"/>
    <xf numFmtId="41" fontId="8" fillId="2" borderId="65" xfId="0" applyNumberFormat="1" applyFont="1" applyFill="1" applyBorder="1" applyAlignment="1"/>
    <xf numFmtId="41" fontId="8" fillId="2" borderId="64" xfId="0" applyNumberFormat="1" applyFont="1" applyFill="1" applyBorder="1" applyAlignment="1"/>
    <xf numFmtId="41" fontId="8" fillId="8" borderId="64" xfId="0" applyNumberFormat="1" applyFont="1" applyFill="1" applyBorder="1" applyAlignment="1"/>
    <xf numFmtId="9" fontId="9" fillId="3" borderId="66" xfId="3" applyFont="1" applyFill="1" applyBorder="1" applyAlignment="1"/>
    <xf numFmtId="41" fontId="8" fillId="2" borderId="0" xfId="0" applyNumberFormat="1" applyFont="1" applyFill="1" applyBorder="1" applyAlignment="1"/>
    <xf numFmtId="41" fontId="6" fillId="2" borderId="54" xfId="0" applyNumberFormat="1" applyFont="1" applyFill="1" applyBorder="1" applyAlignment="1"/>
    <xf numFmtId="41" fontId="8" fillId="0" borderId="33" xfId="0" applyNumberFormat="1" applyFont="1" applyFill="1" applyBorder="1" applyAlignment="1"/>
    <xf numFmtId="41" fontId="8" fillId="2" borderId="28" xfId="0" applyNumberFormat="1" applyFont="1" applyFill="1" applyBorder="1" applyAlignment="1"/>
    <xf numFmtId="41" fontId="8" fillId="8" borderId="7" xfId="0" applyNumberFormat="1" applyFont="1" applyFill="1" applyBorder="1" applyAlignment="1"/>
    <xf numFmtId="41" fontId="9" fillId="14" borderId="0" xfId="0" applyNumberFormat="1" applyFont="1" applyFill="1" applyBorder="1" applyAlignment="1"/>
    <xf numFmtId="41" fontId="9" fillId="14" borderId="7" xfId="0" applyNumberFormat="1" applyFont="1" applyFill="1" applyBorder="1" applyAlignment="1"/>
    <xf numFmtId="41" fontId="7" fillId="14" borderId="7" xfId="0" applyNumberFormat="1" applyFont="1" applyFill="1" applyBorder="1" applyAlignment="1"/>
    <xf numFmtId="41" fontId="7" fillId="14" borderId="55" xfId="0" applyNumberFormat="1" applyFont="1" applyFill="1" applyBorder="1" applyAlignment="1"/>
    <xf numFmtId="41" fontId="9" fillId="13" borderId="9" xfId="0" applyNumberFormat="1" applyFont="1" applyFill="1" applyBorder="1" applyAlignment="1"/>
    <xf numFmtId="41" fontId="9" fillId="14" borderId="28" xfId="0" applyNumberFormat="1" applyFont="1" applyFill="1" applyBorder="1" applyAlignment="1"/>
    <xf numFmtId="41" fontId="9" fillId="14" borderId="9" xfId="0" applyNumberFormat="1" applyFont="1" applyFill="1" applyBorder="1" applyAlignment="1"/>
    <xf numFmtId="41" fontId="9" fillId="15" borderId="9" xfId="0" applyNumberFormat="1" applyFont="1" applyFill="1" applyBorder="1" applyAlignment="1"/>
    <xf numFmtId="41" fontId="9" fillId="15" borderId="0" xfId="0" applyNumberFormat="1" applyFont="1" applyFill="1" applyBorder="1" applyAlignment="1"/>
    <xf numFmtId="41" fontId="9" fillId="2" borderId="13" xfId="0" applyNumberFormat="1" applyFont="1" applyFill="1" applyBorder="1" applyAlignment="1"/>
    <xf numFmtId="41" fontId="9" fillId="8" borderId="23" xfId="0" applyNumberFormat="1" applyFont="1" applyFill="1" applyBorder="1" applyAlignment="1"/>
    <xf numFmtId="41" fontId="7" fillId="2" borderId="23" xfId="0" applyNumberFormat="1" applyFont="1" applyFill="1" applyBorder="1" applyAlignment="1"/>
    <xf numFmtId="41" fontId="7" fillId="2" borderId="19" xfId="0" applyNumberFormat="1" applyFont="1" applyFill="1" applyBorder="1" applyAlignment="1"/>
    <xf numFmtId="41" fontId="9" fillId="0" borderId="27" xfId="0" applyNumberFormat="1" applyFont="1" applyFill="1" applyBorder="1" applyAlignment="1"/>
    <xf numFmtId="41" fontId="9" fillId="0" borderId="74" xfId="0" applyNumberFormat="1" applyFont="1" applyFill="1" applyBorder="1" applyAlignment="1"/>
    <xf numFmtId="41" fontId="9" fillId="4" borderId="24" xfId="0" applyNumberFormat="1" applyFont="1" applyFill="1" applyBorder="1" applyAlignment="1"/>
    <xf numFmtId="41" fontId="9" fillId="2" borderId="27" xfId="0" applyNumberFormat="1" applyFont="1" applyFill="1" applyBorder="1" applyAlignment="1"/>
    <xf numFmtId="41" fontId="9" fillId="2" borderId="24" xfId="0" applyNumberFormat="1" applyFont="1" applyFill="1" applyBorder="1" applyAlignment="1"/>
    <xf numFmtId="41" fontId="9" fillId="8" borderId="24" xfId="0" applyNumberFormat="1" applyFont="1" applyFill="1" applyBorder="1" applyAlignment="1"/>
    <xf numFmtId="9" fontId="9" fillId="3" borderId="59" xfId="3" applyFont="1" applyFill="1" applyBorder="1" applyAlignment="1"/>
    <xf numFmtId="41" fontId="9" fillId="2" borderId="4" xfId="0" applyNumberFormat="1" applyFont="1" applyFill="1" applyBorder="1" applyAlignment="1"/>
    <xf numFmtId="41" fontId="9" fillId="8" borderId="6" xfId="0" applyNumberFormat="1" applyFont="1" applyFill="1" applyBorder="1" applyAlignment="1"/>
    <xf numFmtId="41" fontId="7" fillId="2" borderId="6" xfId="0" applyNumberFormat="1" applyFont="1" applyFill="1" applyBorder="1" applyAlignment="1"/>
    <xf numFmtId="41" fontId="7" fillId="2" borderId="56" xfId="0" applyNumberFormat="1" applyFont="1" applyFill="1" applyBorder="1" applyAlignment="1"/>
    <xf numFmtId="41" fontId="9" fillId="0" borderId="25" xfId="0" applyNumberFormat="1" applyFont="1" applyFill="1" applyBorder="1" applyAlignment="1"/>
    <xf numFmtId="41" fontId="9" fillId="4" borderId="25" xfId="0" applyNumberFormat="1" applyFont="1" applyFill="1" applyBorder="1" applyAlignment="1"/>
    <xf numFmtId="41" fontId="9" fillId="2" borderId="29" xfId="0" applyNumberFormat="1" applyFont="1" applyFill="1" applyBorder="1" applyAlignment="1"/>
    <xf numFmtId="41" fontId="9" fillId="2" borderId="25" xfId="0" applyNumberFormat="1" applyFont="1" applyFill="1" applyBorder="1" applyAlignment="1"/>
    <xf numFmtId="41" fontId="9" fillId="8" borderId="25" xfId="0" applyNumberFormat="1" applyFont="1" applyFill="1" applyBorder="1" applyAlignment="1"/>
    <xf numFmtId="41" fontId="9" fillId="30" borderId="13" xfId="0" applyNumberFormat="1" applyFont="1" applyFill="1" applyBorder="1" applyAlignment="1"/>
    <xf numFmtId="41" fontId="9" fillId="30" borderId="23" xfId="0" applyNumberFormat="1" applyFont="1" applyFill="1" applyBorder="1" applyAlignment="1"/>
    <xf numFmtId="41" fontId="7" fillId="30" borderId="23" xfId="0" applyNumberFormat="1" applyFont="1" applyFill="1" applyBorder="1" applyAlignment="1"/>
    <xf numFmtId="41" fontId="7" fillId="30" borderId="87" xfId="0" applyNumberFormat="1" applyFont="1" applyFill="1" applyBorder="1" applyAlignment="1"/>
    <xf numFmtId="41" fontId="9" fillId="19" borderId="24" xfId="0" applyNumberFormat="1" applyFont="1" applyFill="1" applyBorder="1" applyAlignment="1"/>
    <xf numFmtId="41" fontId="9" fillId="30" borderId="27" xfId="0" applyNumberFormat="1" applyFont="1" applyFill="1" applyBorder="1" applyAlignment="1"/>
    <xf numFmtId="41" fontId="9" fillId="30" borderId="24" xfId="0" applyNumberFormat="1" applyFont="1" applyFill="1" applyBorder="1" applyAlignment="1"/>
    <xf numFmtId="41" fontId="9" fillId="31" borderId="24" xfId="0" applyNumberFormat="1" applyFont="1" applyFill="1" applyBorder="1" applyAlignment="1"/>
    <xf numFmtId="41" fontId="9" fillId="31" borderId="13" xfId="0" applyNumberFormat="1" applyFont="1" applyFill="1" applyBorder="1" applyAlignment="1"/>
    <xf numFmtId="0" fontId="5" fillId="21" borderId="71" xfId="0" applyFont="1" applyFill="1" applyBorder="1" applyAlignment="1"/>
    <xf numFmtId="0" fontId="11" fillId="21" borderId="71" xfId="0" applyFont="1" applyFill="1" applyBorder="1" applyAlignment="1"/>
    <xf numFmtId="0" fontId="11" fillId="22" borderId="71" xfId="0" applyFont="1" applyFill="1" applyBorder="1" applyAlignment="1"/>
    <xf numFmtId="164" fontId="11" fillId="20" borderId="71" xfId="3" applyNumberFormat="1" applyFont="1" applyFill="1" applyBorder="1" applyAlignment="1"/>
    <xf numFmtId="41" fontId="8" fillId="9" borderId="9" xfId="0" applyNumberFormat="1" applyFont="1" applyFill="1" applyBorder="1" applyAlignment="1"/>
    <xf numFmtId="41" fontId="8" fillId="2" borderId="79" xfId="0" applyNumberFormat="1" applyFont="1" applyFill="1" applyBorder="1" applyAlignment="1"/>
    <xf numFmtId="41" fontId="6" fillId="2" borderId="80" xfId="0" applyNumberFormat="1" applyFont="1" applyFill="1" applyBorder="1" applyAlignment="1"/>
    <xf numFmtId="41" fontId="6" fillId="2" borderId="81" xfId="0" applyNumberFormat="1" applyFont="1" applyFill="1" applyBorder="1" applyAlignment="1"/>
    <xf numFmtId="41" fontId="8" fillId="0" borderId="82" xfId="0" applyNumberFormat="1" applyFont="1" applyFill="1" applyBorder="1" applyAlignment="1"/>
    <xf numFmtId="41" fontId="8" fillId="4" borderId="83" xfId="0" applyNumberFormat="1" applyFont="1" applyFill="1" applyBorder="1" applyAlignment="1"/>
    <xf numFmtId="41" fontId="8" fillId="2" borderId="82" xfId="0" applyNumberFormat="1" applyFont="1" applyFill="1" applyBorder="1" applyAlignment="1"/>
    <xf numFmtId="41" fontId="8" fillId="2" borderId="83" xfId="0" applyNumberFormat="1" applyFont="1" applyFill="1" applyBorder="1" applyAlignment="1"/>
    <xf numFmtId="41" fontId="8" fillId="8" borderId="83" xfId="0" applyNumberFormat="1" applyFont="1" applyFill="1" applyBorder="1" applyAlignment="1"/>
    <xf numFmtId="9" fontId="9" fillId="3" borderId="84" xfId="3" applyFont="1" applyFill="1" applyBorder="1" applyAlignment="1"/>
    <xf numFmtId="41" fontId="8" fillId="8" borderId="60" xfId="0" applyNumberFormat="1" applyFont="1" applyFill="1" applyBorder="1" applyAlignment="1"/>
    <xf numFmtId="41" fontId="6" fillId="2" borderId="86" xfId="0" applyNumberFormat="1" applyFont="1" applyFill="1" applyBorder="1" applyAlignment="1"/>
    <xf numFmtId="41" fontId="8" fillId="0" borderId="65" xfId="0" applyNumberFormat="1" applyFont="1" applyFill="1" applyBorder="1" applyAlignment="1"/>
    <xf numFmtId="41" fontId="8" fillId="0" borderId="62" xfId="0" applyNumberFormat="1" applyFont="1" applyFill="1" applyBorder="1" applyAlignment="1"/>
    <xf numFmtId="41" fontId="8" fillId="9" borderId="64" xfId="0" applyNumberFormat="1" applyFont="1" applyFill="1" applyBorder="1" applyAlignment="1"/>
    <xf numFmtId="41" fontId="8" fillId="8" borderId="80" xfId="0" applyNumberFormat="1" applyFont="1" applyFill="1" applyBorder="1" applyAlignment="1"/>
    <xf numFmtId="41" fontId="9" fillId="23" borderId="0" xfId="0" applyNumberFormat="1" applyFont="1" applyFill="1" applyBorder="1" applyAlignment="1"/>
    <xf numFmtId="41" fontId="9" fillId="23" borderId="7" xfId="0" applyNumberFormat="1" applyFont="1" applyFill="1" applyBorder="1" applyAlignment="1"/>
    <xf numFmtId="41" fontId="7" fillId="23" borderId="7" xfId="0" applyNumberFormat="1" applyFont="1" applyFill="1" applyBorder="1" applyAlignment="1"/>
    <xf numFmtId="41" fontId="7" fillId="23" borderId="54" xfId="0" applyNumberFormat="1" applyFont="1" applyFill="1" applyBorder="1" applyAlignment="1"/>
    <xf numFmtId="41" fontId="9" fillId="22" borderId="2" xfId="0" applyNumberFormat="1" applyFont="1" applyFill="1" applyBorder="1" applyAlignment="1"/>
    <xf numFmtId="41" fontId="9" fillId="22" borderId="9" xfId="0" applyNumberFormat="1" applyFont="1" applyFill="1" applyBorder="1" applyAlignment="1"/>
    <xf numFmtId="41" fontId="9" fillId="23" borderId="28" xfId="0" applyNumberFormat="1" applyFont="1" applyFill="1" applyBorder="1" applyAlignment="1"/>
    <xf numFmtId="41" fontId="9" fillId="23" borderId="9" xfId="0" applyNumberFormat="1" applyFont="1" applyFill="1" applyBorder="1" applyAlignment="1"/>
    <xf numFmtId="9" fontId="9" fillId="22" borderId="30" xfId="3" applyFont="1" applyFill="1" applyBorder="1" applyAlignment="1"/>
    <xf numFmtId="41" fontId="8" fillId="25" borderId="71" xfId="0" applyNumberFormat="1" applyFont="1" applyFill="1" applyBorder="1" applyAlignment="1"/>
    <xf numFmtId="41" fontId="6" fillId="25" borderId="71" xfId="0" applyNumberFormat="1" applyFont="1" applyFill="1" applyBorder="1" applyAlignment="1"/>
    <xf numFmtId="41" fontId="9" fillId="25" borderId="71" xfId="0" applyNumberFormat="1" applyFont="1" applyFill="1" applyBorder="1" applyAlignment="1"/>
    <xf numFmtId="9" fontId="9" fillId="24" borderId="71" xfId="3" applyFont="1" applyFill="1" applyBorder="1" applyAlignment="1"/>
    <xf numFmtId="41" fontId="8" fillId="0" borderId="88" xfId="0" applyNumberFormat="1" applyFont="1" applyFill="1" applyBorder="1" applyAlignment="1"/>
    <xf numFmtId="41" fontId="8" fillId="0" borderId="89" xfId="0" applyNumberFormat="1" applyFont="1" applyFill="1" applyBorder="1" applyAlignment="1"/>
    <xf numFmtId="41" fontId="9" fillId="25" borderId="16" xfId="0" applyNumberFormat="1" applyFont="1" applyFill="1" applyBorder="1" applyAlignment="1"/>
    <xf numFmtId="41" fontId="9" fillId="25" borderId="7" xfId="0" applyNumberFormat="1" applyFont="1" applyFill="1" applyBorder="1" applyAlignment="1"/>
    <xf numFmtId="41" fontId="7" fillId="25" borderId="7" xfId="0" applyNumberFormat="1" applyFont="1" applyFill="1" applyBorder="1" applyAlignment="1"/>
    <xf numFmtId="41" fontId="7" fillId="25" borderId="54" xfId="0" applyNumberFormat="1" applyFont="1" applyFill="1" applyBorder="1" applyAlignment="1"/>
    <xf numFmtId="41" fontId="9" fillId="25" borderId="0" xfId="0" applyNumberFormat="1" applyFont="1" applyFill="1" applyBorder="1" applyAlignment="1"/>
    <xf numFmtId="41" fontId="9" fillId="25" borderId="28" xfId="0" applyNumberFormat="1" applyFont="1" applyFill="1" applyBorder="1" applyAlignment="1"/>
    <xf numFmtId="41" fontId="9" fillId="25" borderId="33" xfId="0" applyNumberFormat="1" applyFont="1" applyFill="1" applyBorder="1" applyAlignment="1"/>
    <xf numFmtId="41" fontId="9" fillId="25" borderId="9" xfId="0" applyNumberFormat="1" applyFont="1" applyFill="1" applyBorder="1" applyAlignment="1"/>
    <xf numFmtId="9" fontId="9" fillId="26" borderId="30" xfId="3" applyFont="1" applyFill="1" applyBorder="1" applyAlignment="1"/>
    <xf numFmtId="41" fontId="8" fillId="28" borderId="71" xfId="0" applyNumberFormat="1" applyFont="1" applyFill="1" applyBorder="1" applyAlignment="1"/>
    <xf numFmtId="41" fontId="6" fillId="28" borderId="71" xfId="0" applyNumberFormat="1" applyFont="1" applyFill="1" applyBorder="1" applyAlignment="1"/>
    <xf numFmtId="41" fontId="9" fillId="28" borderId="71" xfId="0" applyNumberFormat="1" applyFont="1" applyFill="1" applyBorder="1" applyAlignment="1"/>
    <xf numFmtId="9" fontId="9" fillId="27" borderId="71" xfId="3" applyFont="1" applyFill="1" applyBorder="1" applyAlignment="1"/>
    <xf numFmtId="41" fontId="9" fillId="32" borderId="0" xfId="0" applyNumberFormat="1" applyFont="1" applyFill="1" applyBorder="1" applyAlignment="1"/>
    <xf numFmtId="41" fontId="9" fillId="32" borderId="7" xfId="0" applyNumberFormat="1" applyFont="1" applyFill="1" applyBorder="1" applyAlignment="1"/>
    <xf numFmtId="41" fontId="7" fillId="32" borderId="7" xfId="0" applyNumberFormat="1" applyFont="1" applyFill="1" applyBorder="1" applyAlignment="1"/>
    <xf numFmtId="41" fontId="7" fillId="32" borderId="54" xfId="0" applyNumberFormat="1" applyFont="1" applyFill="1" applyBorder="1" applyAlignment="1"/>
    <xf numFmtId="41" fontId="9" fillId="29" borderId="28" xfId="0" applyNumberFormat="1" applyFont="1" applyFill="1" applyBorder="1" applyAlignment="1"/>
    <xf numFmtId="41" fontId="9" fillId="29" borderId="33" xfId="0" applyNumberFormat="1" applyFont="1" applyFill="1" applyBorder="1" applyAlignment="1"/>
    <xf numFmtId="41" fontId="9" fillId="29" borderId="9" xfId="0" applyNumberFormat="1" applyFont="1" applyFill="1" applyBorder="1" applyAlignment="1"/>
    <xf numFmtId="41" fontId="9" fillId="32" borderId="28" xfId="0" applyNumberFormat="1" applyFont="1" applyFill="1" applyBorder="1" applyAlignment="1"/>
    <xf numFmtId="41" fontId="9" fillId="32" borderId="9" xfId="0" applyNumberFormat="1" applyFont="1" applyFill="1" applyBorder="1" applyAlignment="1"/>
    <xf numFmtId="9" fontId="9" fillId="29" borderId="30" xfId="3" applyFont="1" applyFill="1" applyBorder="1" applyAlignment="1"/>
    <xf numFmtId="41" fontId="8" fillId="34" borderId="71" xfId="0" applyNumberFormat="1" applyFont="1" applyFill="1" applyBorder="1" applyAlignment="1"/>
    <xf numFmtId="41" fontId="6" fillId="34" borderId="71" xfId="0" applyNumberFormat="1" applyFont="1" applyFill="1" applyBorder="1" applyAlignment="1"/>
    <xf numFmtId="41" fontId="8" fillId="35" borderId="71" xfId="0" applyNumberFormat="1" applyFont="1" applyFill="1" applyBorder="1" applyAlignment="1"/>
    <xf numFmtId="41" fontId="9" fillId="34" borderId="71" xfId="0" applyNumberFormat="1" applyFont="1" applyFill="1" applyBorder="1" applyAlignment="1"/>
    <xf numFmtId="9" fontId="9" fillId="33" borderId="71" xfId="3" applyFont="1" applyFill="1" applyBorder="1" applyAlignment="1"/>
    <xf numFmtId="41" fontId="8" fillId="3" borderId="28" xfId="0" applyNumberFormat="1" applyFont="1" applyFill="1" applyBorder="1" applyAlignment="1"/>
    <xf numFmtId="41" fontId="6" fillId="2" borderId="55" xfId="0" applyNumberFormat="1" applyFont="1" applyFill="1" applyBorder="1" applyAlignment="1"/>
    <xf numFmtId="41" fontId="9" fillId="36" borderId="18" xfId="0" applyNumberFormat="1" applyFont="1" applyFill="1" applyBorder="1" applyAlignment="1"/>
    <xf numFmtId="41" fontId="9" fillId="36" borderId="52" xfId="0" applyNumberFormat="1" applyFont="1" applyFill="1" applyBorder="1" applyAlignment="1"/>
    <xf numFmtId="41" fontId="7" fillId="36" borderId="52" xfId="0" applyNumberFormat="1" applyFont="1" applyFill="1" applyBorder="1" applyAlignment="1"/>
    <xf numFmtId="41" fontId="7" fillId="36" borderId="91" xfId="0" applyNumberFormat="1" applyFont="1" applyFill="1" applyBorder="1" applyAlignment="1"/>
    <xf numFmtId="41" fontId="9" fillId="35" borderId="44" xfId="0" applyNumberFormat="1" applyFont="1" applyFill="1" applyBorder="1" applyAlignment="1"/>
    <xf numFmtId="41" fontId="9" fillId="36" borderId="45" xfId="0" applyNumberFormat="1" applyFont="1" applyFill="1" applyBorder="1" applyAlignment="1"/>
    <xf numFmtId="41" fontId="9" fillId="36" borderId="44" xfId="0" applyNumberFormat="1" applyFont="1" applyFill="1" applyBorder="1" applyAlignment="1"/>
    <xf numFmtId="41" fontId="9" fillId="37" borderId="44" xfId="0" applyNumberFormat="1" applyFont="1" applyFill="1" applyBorder="1" applyAlignment="1"/>
    <xf numFmtId="41" fontId="9" fillId="37" borderId="18" xfId="0" applyNumberFormat="1" applyFont="1" applyFill="1" applyBorder="1" applyAlignment="1"/>
    <xf numFmtId="9" fontId="9" fillId="35" borderId="46" xfId="3" applyFont="1" applyFill="1" applyBorder="1" applyAlignment="1"/>
    <xf numFmtId="41" fontId="8" fillId="2" borderId="11" xfId="0" applyNumberFormat="1" applyFont="1" applyFill="1" applyBorder="1" applyAlignment="1"/>
    <xf numFmtId="41" fontId="8" fillId="2" borderId="51" xfId="0" applyNumberFormat="1" applyFont="1" applyFill="1" applyBorder="1" applyAlignment="1"/>
    <xf numFmtId="41" fontId="6" fillId="2" borderId="51" xfId="0" applyNumberFormat="1" applyFont="1" applyFill="1" applyBorder="1" applyAlignment="1"/>
    <xf numFmtId="41" fontId="6" fillId="2" borderId="57" xfId="0" applyNumberFormat="1" applyFont="1" applyFill="1" applyBorder="1" applyAlignment="1"/>
    <xf numFmtId="41" fontId="8" fillId="0" borderId="26" xfId="0" applyNumberFormat="1" applyFont="1" applyFill="1" applyBorder="1" applyAlignment="1"/>
    <xf numFmtId="41" fontId="8" fillId="4" borderId="26" xfId="0" applyNumberFormat="1" applyFont="1" applyFill="1" applyBorder="1" applyAlignment="1"/>
    <xf numFmtId="41" fontId="8" fillId="2" borderId="36" xfId="0" applyNumberFormat="1" applyFont="1" applyFill="1" applyBorder="1" applyAlignment="1"/>
    <xf numFmtId="41" fontId="8" fillId="2" borderId="14" xfId="0" applyNumberFormat="1" applyFont="1" applyFill="1" applyBorder="1" applyAlignment="1"/>
    <xf numFmtId="41" fontId="8" fillId="2" borderId="26" xfId="0" applyNumberFormat="1" applyFont="1" applyFill="1" applyBorder="1" applyAlignment="1"/>
    <xf numFmtId="9" fontId="9" fillId="3" borderId="31" xfId="3" applyFont="1" applyFill="1" applyBorder="1" applyAlignment="1"/>
    <xf numFmtId="41" fontId="8" fillId="2" borderId="16" xfId="0" applyNumberFormat="1" applyFont="1" applyFill="1" applyBorder="1" applyAlignment="1"/>
    <xf numFmtId="41" fontId="9" fillId="10" borderId="43" xfId="0" applyNumberFormat="1" applyFont="1" applyFill="1" applyBorder="1" applyAlignment="1"/>
    <xf numFmtId="41" fontId="9" fillId="10" borderId="52" xfId="0" applyNumberFormat="1" applyFont="1" applyFill="1" applyBorder="1" applyAlignment="1"/>
    <xf numFmtId="41" fontId="7" fillId="10" borderId="52" xfId="0" applyNumberFormat="1" applyFont="1" applyFill="1" applyBorder="1" applyAlignment="1"/>
    <xf numFmtId="41" fontId="7" fillId="10" borderId="58" xfId="0" applyNumberFormat="1" applyFont="1" applyFill="1" applyBorder="1" applyAlignment="1"/>
    <xf numFmtId="41" fontId="9" fillId="11" borderId="44" xfId="0" applyNumberFormat="1" applyFont="1" applyFill="1" applyBorder="1" applyAlignment="1"/>
    <xf numFmtId="41" fontId="9" fillId="10" borderId="45" xfId="0" applyNumberFormat="1" applyFont="1" applyFill="1" applyBorder="1" applyAlignment="1"/>
    <xf numFmtId="41" fontId="9" fillId="10" borderId="18" xfId="0" applyNumberFormat="1" applyFont="1" applyFill="1" applyBorder="1" applyAlignment="1"/>
    <xf numFmtId="41" fontId="9" fillId="10" borderId="44" xfId="0" applyNumberFormat="1" applyFont="1" applyFill="1" applyBorder="1" applyAlignment="1"/>
    <xf numFmtId="41" fontId="9" fillId="10" borderId="46" xfId="0" applyNumberFormat="1" applyFont="1" applyFill="1" applyBorder="1" applyAlignment="1"/>
    <xf numFmtId="9" fontId="9" fillId="10" borderId="46" xfId="3" applyFont="1" applyFill="1" applyBorder="1" applyAlignment="1"/>
    <xf numFmtId="41" fontId="8" fillId="3" borderId="1" xfId="0" applyNumberFormat="1" applyFont="1" applyFill="1" applyBorder="1" applyAlignment="1"/>
    <xf numFmtId="41" fontId="6" fillId="3" borderId="1" xfId="0" applyNumberFormat="1" applyFont="1" applyFill="1" applyBorder="1" applyAlignment="1"/>
    <xf numFmtId="41" fontId="9" fillId="3" borderId="1" xfId="0" applyNumberFormat="1" applyFont="1" applyFill="1" applyBorder="1" applyAlignment="1"/>
    <xf numFmtId="9" fontId="9" fillId="2" borderId="1" xfId="3" applyFont="1" applyFill="1" applyBorder="1" applyAlignment="1"/>
    <xf numFmtId="9" fontId="9" fillId="3" borderId="22" xfId="3" applyFont="1" applyFill="1" applyBorder="1" applyAlignment="1"/>
    <xf numFmtId="41" fontId="6" fillId="18" borderId="68" xfId="0" applyNumberFormat="1" applyFont="1" applyFill="1" applyBorder="1" applyAlignment="1"/>
    <xf numFmtId="41" fontId="8" fillId="19" borderId="68" xfId="0" applyNumberFormat="1" applyFont="1" applyFill="1" applyBorder="1" applyAlignment="1"/>
    <xf numFmtId="41" fontId="9" fillId="18" borderId="68" xfId="0" applyNumberFormat="1" applyFont="1" applyFill="1" applyBorder="1" applyAlignment="1"/>
    <xf numFmtId="41" fontId="8" fillId="0" borderId="7" xfId="0" applyNumberFormat="1" applyFont="1" applyFill="1" applyBorder="1" applyAlignment="1"/>
    <xf numFmtId="41" fontId="8" fillId="4" borderId="7" xfId="0" applyNumberFormat="1" applyFont="1" applyFill="1" applyBorder="1" applyAlignment="1"/>
    <xf numFmtId="41" fontId="8" fillId="8" borderId="0" xfId="0" applyNumberFormat="1" applyFont="1" applyFill="1" applyBorder="1" applyAlignment="1"/>
    <xf numFmtId="41" fontId="9" fillId="12" borderId="0" xfId="0" applyNumberFormat="1" applyFont="1" applyFill="1" applyBorder="1" applyAlignment="1"/>
    <xf numFmtId="41" fontId="9" fillId="14" borderId="95" xfId="0" applyNumberFormat="1" applyFont="1" applyFill="1" applyBorder="1" applyAlignment="1"/>
    <xf numFmtId="41" fontId="9" fillId="14" borderId="93" xfId="0" applyNumberFormat="1" applyFont="1" applyFill="1" applyBorder="1" applyAlignment="1"/>
    <xf numFmtId="41" fontId="7" fillId="14" borderId="93" xfId="0" applyNumberFormat="1" applyFont="1" applyFill="1" applyBorder="1" applyAlignment="1"/>
    <xf numFmtId="41" fontId="7" fillId="14" borderId="96" xfId="0" applyNumberFormat="1" applyFont="1" applyFill="1" applyBorder="1" applyAlignment="1"/>
    <xf numFmtId="41" fontId="9" fillId="13" borderId="97" xfId="0" applyNumberFormat="1" applyFont="1" applyFill="1" applyBorder="1" applyAlignment="1"/>
    <xf numFmtId="41" fontId="9" fillId="14" borderId="98" xfId="0" applyNumberFormat="1" applyFont="1" applyFill="1" applyBorder="1" applyAlignment="1"/>
    <xf numFmtId="41" fontId="9" fillId="14" borderId="97" xfId="0" applyNumberFormat="1" applyFont="1" applyFill="1" applyBorder="1" applyAlignment="1"/>
    <xf numFmtId="41" fontId="9" fillId="15" borderId="97" xfId="0" applyNumberFormat="1" applyFont="1" applyFill="1" applyBorder="1" applyAlignment="1"/>
    <xf numFmtId="41" fontId="9" fillId="15" borderId="95" xfId="0" applyNumberFormat="1" applyFont="1" applyFill="1" applyBorder="1" applyAlignment="1"/>
    <xf numFmtId="9" fontId="9" fillId="13" borderId="99" xfId="3" applyFont="1" applyFill="1" applyBorder="1" applyAlignment="1"/>
    <xf numFmtId="41" fontId="8" fillId="3" borderId="68" xfId="0" applyNumberFormat="1" applyFont="1" applyFill="1" applyBorder="1" applyAlignment="1"/>
    <xf numFmtId="41" fontId="6" fillId="3" borderId="68" xfId="0" applyNumberFormat="1" applyFont="1" applyFill="1" applyBorder="1" applyAlignment="1"/>
    <xf numFmtId="41" fontId="8" fillId="0" borderId="68" xfId="0" applyNumberFormat="1" applyFont="1" applyFill="1" applyBorder="1" applyAlignment="1"/>
    <xf numFmtId="41" fontId="9" fillId="3" borderId="68" xfId="0" applyNumberFormat="1" applyFont="1" applyFill="1" applyBorder="1" applyAlignment="1"/>
    <xf numFmtId="9" fontId="9" fillId="2" borderId="68" xfId="3" applyFont="1" applyFill="1" applyBorder="1" applyAlignment="1"/>
    <xf numFmtId="9" fontId="9" fillId="2" borderId="30" xfId="3" applyFont="1" applyFill="1" applyBorder="1" applyAlignment="1"/>
    <xf numFmtId="41" fontId="9" fillId="30" borderId="18" xfId="0" applyNumberFormat="1" applyFont="1" applyFill="1" applyBorder="1" applyAlignment="1"/>
    <xf numFmtId="41" fontId="9" fillId="30" borderId="52" xfId="0" applyNumberFormat="1" applyFont="1" applyFill="1" applyBorder="1" applyAlignment="1"/>
    <xf numFmtId="41" fontId="7" fillId="30" borderId="52" xfId="0" applyNumberFormat="1" applyFont="1" applyFill="1" applyBorder="1" applyAlignment="1"/>
    <xf numFmtId="41" fontId="7" fillId="30" borderId="91" xfId="0" applyNumberFormat="1" applyFont="1" applyFill="1" applyBorder="1" applyAlignment="1"/>
    <xf numFmtId="41" fontId="9" fillId="19" borderId="44" xfId="0" applyNumberFormat="1" applyFont="1" applyFill="1" applyBorder="1" applyAlignment="1"/>
    <xf numFmtId="41" fontId="9" fillId="30" borderId="45" xfId="0" applyNumberFormat="1" applyFont="1" applyFill="1" applyBorder="1" applyAlignment="1"/>
    <xf numFmtId="41" fontId="9" fillId="30" borderId="44" xfId="0" applyNumberFormat="1" applyFont="1" applyFill="1" applyBorder="1" applyAlignment="1"/>
    <xf numFmtId="41" fontId="9" fillId="31" borderId="44" xfId="0" applyNumberFormat="1" applyFont="1" applyFill="1" applyBorder="1" applyAlignment="1"/>
    <xf numFmtId="41" fontId="9" fillId="31" borderId="18" xfId="0" applyNumberFormat="1" applyFont="1" applyFill="1" applyBorder="1" applyAlignment="1"/>
    <xf numFmtId="9" fontId="9" fillId="19" borderId="46" xfId="3" applyFont="1" applyFill="1" applyBorder="1" applyAlignment="1"/>
    <xf numFmtId="41" fontId="8" fillId="2" borderId="13" xfId="0" applyNumberFormat="1" applyFont="1" applyFill="1" applyBorder="1" applyAlignment="1"/>
    <xf numFmtId="41" fontId="8" fillId="2" borderId="23" xfId="0" applyNumberFormat="1" applyFont="1" applyFill="1" applyBorder="1" applyAlignment="1"/>
    <xf numFmtId="41" fontId="6" fillId="2" borderId="23" xfId="0" applyNumberFormat="1" applyFont="1" applyFill="1" applyBorder="1" applyAlignment="1"/>
    <xf numFmtId="41" fontId="6" fillId="2" borderId="13" xfId="0" applyNumberFormat="1" applyFont="1" applyFill="1" applyBorder="1" applyAlignment="1"/>
    <xf numFmtId="41" fontId="8" fillId="2" borderId="24" xfId="0" applyNumberFormat="1" applyFont="1" applyFill="1" applyBorder="1" applyAlignment="1"/>
    <xf numFmtId="41" fontId="8" fillId="0" borderId="27" xfId="0" applyNumberFormat="1" applyFont="1" applyFill="1" applyBorder="1" applyAlignment="1"/>
    <xf numFmtId="41" fontId="8" fillId="0" borderId="13" xfId="0" applyNumberFormat="1" applyFont="1" applyFill="1" applyBorder="1" applyAlignment="1"/>
    <xf numFmtId="41" fontId="8" fillId="4" borderId="24" xfId="0" applyNumberFormat="1" applyFont="1" applyFill="1" applyBorder="1" applyAlignment="1"/>
    <xf numFmtId="41" fontId="8" fillId="2" borderId="27" xfId="0" applyNumberFormat="1" applyFont="1" applyFill="1" applyBorder="1" applyAlignment="1"/>
    <xf numFmtId="41" fontId="8" fillId="8" borderId="24" xfId="0" applyNumberFormat="1" applyFont="1" applyFill="1" applyBorder="1" applyAlignment="1"/>
    <xf numFmtId="41" fontId="8" fillId="8" borderId="5" xfId="0" applyNumberFormat="1" applyFont="1" applyFill="1" applyBorder="1" applyAlignment="1"/>
    <xf numFmtId="41" fontId="9" fillId="23" borderId="18" xfId="0" applyNumberFormat="1" applyFont="1" applyFill="1" applyBorder="1" applyAlignment="1"/>
    <xf numFmtId="41" fontId="9" fillId="23" borderId="52" xfId="0" applyNumberFormat="1" applyFont="1" applyFill="1" applyBorder="1" applyAlignment="1"/>
    <xf numFmtId="41" fontId="7" fillId="23" borderId="52" xfId="0" applyNumberFormat="1" applyFont="1" applyFill="1" applyBorder="1" applyAlignment="1"/>
    <xf numFmtId="41" fontId="7" fillId="23" borderId="101" xfId="0" applyNumberFormat="1" applyFont="1" applyFill="1" applyBorder="1" applyAlignment="1"/>
    <xf numFmtId="41" fontId="9" fillId="22" borderId="90" xfId="0" applyNumberFormat="1" applyFont="1" applyFill="1" applyBorder="1" applyAlignment="1"/>
    <xf numFmtId="41" fontId="9" fillId="22" borderId="44" xfId="0" applyNumberFormat="1" applyFont="1" applyFill="1" applyBorder="1" applyAlignment="1"/>
    <xf numFmtId="41" fontId="9" fillId="23" borderId="45" xfId="0" applyNumberFormat="1" applyFont="1" applyFill="1" applyBorder="1" applyAlignment="1"/>
    <xf numFmtId="41" fontId="9" fillId="23" borderId="44" xfId="0" applyNumberFormat="1" applyFont="1" applyFill="1" applyBorder="1" applyAlignment="1"/>
    <xf numFmtId="9" fontId="9" fillId="22" borderId="46" xfId="3" applyFont="1" applyFill="1" applyBorder="1" applyAlignment="1"/>
    <xf numFmtId="41" fontId="9" fillId="25" borderId="43" xfId="0" applyNumberFormat="1" applyFont="1" applyFill="1" applyBorder="1" applyAlignment="1"/>
    <xf numFmtId="41" fontId="9" fillId="25" borderId="52" xfId="0" applyNumberFormat="1" applyFont="1" applyFill="1" applyBorder="1" applyAlignment="1"/>
    <xf numFmtId="41" fontId="7" fillId="25" borderId="52" xfId="0" applyNumberFormat="1" applyFont="1" applyFill="1" applyBorder="1" applyAlignment="1"/>
    <xf numFmtId="41" fontId="7" fillId="25" borderId="101" xfId="0" applyNumberFormat="1" applyFont="1" applyFill="1" applyBorder="1" applyAlignment="1"/>
    <xf numFmtId="41" fontId="9" fillId="25" borderId="18" xfId="0" applyNumberFormat="1" applyFont="1" applyFill="1" applyBorder="1" applyAlignment="1"/>
    <xf numFmtId="41" fontId="9" fillId="25" borderId="45" xfId="0" applyNumberFormat="1" applyFont="1" applyFill="1" applyBorder="1" applyAlignment="1"/>
    <xf numFmtId="41" fontId="9" fillId="25" borderId="102" xfId="0" applyNumberFormat="1" applyFont="1" applyFill="1" applyBorder="1" applyAlignment="1"/>
    <xf numFmtId="41" fontId="9" fillId="25" borderId="44" xfId="0" applyNumberFormat="1" applyFont="1" applyFill="1" applyBorder="1" applyAlignment="1"/>
    <xf numFmtId="9" fontId="9" fillId="26" borderId="46" xfId="3" applyFont="1" applyFill="1" applyBorder="1" applyAlignment="1"/>
    <xf numFmtId="41" fontId="9" fillId="32" borderId="18" xfId="0" applyNumberFormat="1" applyFont="1" applyFill="1" applyBorder="1" applyAlignment="1"/>
    <xf numFmtId="41" fontId="9" fillId="32" borderId="52" xfId="0" applyNumberFormat="1" applyFont="1" applyFill="1" applyBorder="1" applyAlignment="1"/>
    <xf numFmtId="41" fontId="7" fillId="32" borderId="52" xfId="0" applyNumberFormat="1" applyFont="1" applyFill="1" applyBorder="1" applyAlignment="1"/>
    <xf numFmtId="41" fontId="7" fillId="32" borderId="101" xfId="0" applyNumberFormat="1" applyFont="1" applyFill="1" applyBorder="1" applyAlignment="1"/>
    <xf numFmtId="41" fontId="9" fillId="29" borderId="45" xfId="0" applyNumberFormat="1" applyFont="1" applyFill="1" applyBorder="1" applyAlignment="1"/>
    <xf numFmtId="41" fontId="9" fillId="29" borderId="102" xfId="0" applyNumberFormat="1" applyFont="1" applyFill="1" applyBorder="1" applyAlignment="1"/>
    <xf numFmtId="41" fontId="9" fillId="29" borderId="44" xfId="0" applyNumberFormat="1" applyFont="1" applyFill="1" applyBorder="1" applyAlignment="1"/>
    <xf numFmtId="41" fontId="9" fillId="32" borderId="45" xfId="0" applyNumberFormat="1" applyFont="1" applyFill="1" applyBorder="1" applyAlignment="1"/>
    <xf numFmtId="41" fontId="9" fillId="32" borderId="44" xfId="0" applyNumberFormat="1" applyFont="1" applyFill="1" applyBorder="1" applyAlignment="1"/>
    <xf numFmtId="9" fontId="9" fillId="29" borderId="46" xfId="3" applyFont="1" applyFill="1" applyBorder="1" applyAlignment="1"/>
    <xf numFmtId="41" fontId="8" fillId="2" borderId="8" xfId="0" applyNumberFormat="1" applyFont="1" applyFill="1" applyBorder="1" applyAlignment="1"/>
    <xf numFmtId="41" fontId="8" fillId="2" borderId="20" xfId="0" applyNumberFormat="1" applyFont="1" applyFill="1" applyBorder="1" applyAlignment="1"/>
    <xf numFmtId="41" fontId="6" fillId="2" borderId="20" xfId="0" applyNumberFormat="1" applyFont="1" applyFill="1" applyBorder="1" applyAlignment="1"/>
    <xf numFmtId="41" fontId="8" fillId="8" borderId="28" xfId="0" applyNumberFormat="1" applyFont="1" applyFill="1" applyBorder="1" applyAlignment="1"/>
    <xf numFmtId="41" fontId="6" fillId="2" borderId="62" xfId="0" applyNumberFormat="1" applyFont="1" applyFill="1" applyBorder="1" applyAlignment="1"/>
    <xf numFmtId="41" fontId="8" fillId="8" borderId="62" xfId="0" applyNumberFormat="1" applyFont="1" applyFill="1" applyBorder="1" applyAlignment="1"/>
    <xf numFmtId="9" fontId="9" fillId="2" borderId="66" xfId="3" applyFont="1" applyFill="1" applyBorder="1" applyAlignment="1"/>
    <xf numFmtId="41" fontId="9" fillId="37" borderId="102" xfId="0" applyNumberFormat="1" applyFont="1" applyFill="1" applyBorder="1" applyAlignment="1"/>
    <xf numFmtId="41" fontId="9" fillId="37" borderId="52" xfId="0" applyNumberFormat="1" applyFont="1" applyFill="1" applyBorder="1" applyAlignment="1"/>
    <xf numFmtId="41" fontId="9" fillId="6" borderId="0" xfId="0" applyNumberFormat="1" applyFont="1" applyFill="1" applyBorder="1" applyAlignment="1"/>
    <xf numFmtId="41" fontId="7" fillId="6" borderId="0" xfId="0" applyNumberFormat="1" applyFont="1" applyFill="1" applyBorder="1" applyAlignment="1"/>
    <xf numFmtId="41" fontId="9" fillId="9" borderId="0" xfId="0" applyNumberFormat="1" applyFont="1" applyFill="1" applyBorder="1" applyAlignment="1"/>
    <xf numFmtId="9" fontId="9" fillId="6" borderId="0" xfId="3" applyFont="1" applyFill="1" applyBorder="1" applyAlignment="1"/>
    <xf numFmtId="0" fontId="8" fillId="2" borderId="0" xfId="0" applyFont="1" applyFill="1" applyBorder="1" applyAlignment="1"/>
    <xf numFmtId="0" fontId="7" fillId="2" borderId="0" xfId="0" applyFont="1" applyFill="1" applyBorder="1" applyAlignment="1"/>
    <xf numFmtId="0" fontId="6" fillId="2" borderId="0" xfId="0" applyFont="1" applyFill="1" applyAlignment="1"/>
    <xf numFmtId="0" fontId="7" fillId="0" borderId="0" xfId="0" applyFont="1" applyFill="1" applyAlignment="1"/>
    <xf numFmtId="41" fontId="7" fillId="0" borderId="0" xfId="0" applyNumberFormat="1" applyFont="1" applyFill="1" applyAlignment="1"/>
    <xf numFmtId="164" fontId="7" fillId="2" borderId="0" xfId="3" applyNumberFormat="1" applyFont="1" applyFill="1" applyAlignment="1"/>
    <xf numFmtId="41" fontId="13" fillId="10" borderId="50" xfId="0" applyNumberFormat="1" applyFont="1" applyFill="1" applyBorder="1" applyAlignment="1"/>
    <xf numFmtId="41" fontId="11" fillId="10" borderId="50" xfId="0" applyNumberFormat="1" applyFont="1" applyFill="1" applyBorder="1" applyAlignment="1"/>
    <xf numFmtId="41" fontId="13" fillId="11" borderId="50" xfId="0" applyNumberFormat="1" applyFont="1" applyFill="1" applyBorder="1" applyAlignment="1"/>
    <xf numFmtId="41" fontId="13" fillId="10" borderId="37" xfId="0" applyNumberFormat="1" applyFont="1" applyFill="1" applyBorder="1" applyAlignment="1"/>
    <xf numFmtId="41" fontId="18" fillId="10" borderId="38" xfId="0" applyNumberFormat="1" applyFont="1" applyFill="1" applyBorder="1" applyAlignment="1"/>
    <xf numFmtId="9" fontId="13" fillId="10" borderId="41" xfId="3" applyFont="1" applyFill="1" applyBorder="1" applyAlignment="1"/>
    <xf numFmtId="41" fontId="13" fillId="10" borderId="41" xfId="0" applyNumberFormat="1" applyFont="1" applyFill="1" applyBorder="1" applyAlignment="1"/>
    <xf numFmtId="0" fontId="19" fillId="2" borderId="0" xfId="0" applyFont="1" applyFill="1"/>
    <xf numFmtId="0" fontId="20" fillId="2" borderId="0" xfId="0" applyFont="1" applyFill="1"/>
    <xf numFmtId="0" fontId="5" fillId="2" borderId="0" xfId="0" applyFont="1" applyFill="1"/>
    <xf numFmtId="0" fontId="4" fillId="2" borderId="0" xfId="5" applyFont="1" applyFill="1"/>
    <xf numFmtId="0" fontId="10" fillId="2" borderId="0" xfId="5" applyFont="1" applyFill="1"/>
    <xf numFmtId="0" fontId="12" fillId="2" borderId="0" xfId="5" applyFont="1" applyFill="1" applyBorder="1" applyAlignment="1">
      <alignment horizontal="centerContinuous"/>
    </xf>
    <xf numFmtId="0" fontId="14" fillId="2" borderId="0" xfId="5" applyFont="1" applyFill="1"/>
    <xf numFmtId="0" fontId="15" fillId="2" borderId="0" xfId="5" applyFont="1" applyFill="1"/>
    <xf numFmtId="0" fontId="12" fillId="2" borderId="0" xfId="5" applyFont="1" applyFill="1" applyBorder="1" applyAlignment="1"/>
    <xf numFmtId="9" fontId="9" fillId="17" borderId="4" xfId="3" applyFont="1" applyFill="1" applyBorder="1" applyAlignment="1"/>
    <xf numFmtId="41" fontId="8" fillId="3" borderId="71" xfId="0" applyNumberFormat="1" applyFont="1" applyFill="1" applyBorder="1" applyAlignment="1"/>
    <xf numFmtId="41" fontId="6" fillId="3" borderId="71" xfId="0" applyNumberFormat="1" applyFont="1" applyFill="1" applyBorder="1" applyAlignment="1"/>
    <xf numFmtId="41" fontId="9" fillId="3" borderId="71" xfId="0" applyNumberFormat="1" applyFont="1" applyFill="1" applyBorder="1" applyAlignment="1"/>
    <xf numFmtId="9" fontId="9" fillId="2" borderId="71" xfId="3" applyFont="1" applyFill="1" applyBorder="1" applyAlignment="1"/>
    <xf numFmtId="41" fontId="9" fillId="0" borderId="1" xfId="0" applyNumberFormat="1" applyFont="1" applyFill="1" applyBorder="1" applyAlignment="1"/>
    <xf numFmtId="41" fontId="7" fillId="0" borderId="1" xfId="0" applyNumberFormat="1" applyFont="1" applyFill="1" applyBorder="1" applyAlignment="1"/>
    <xf numFmtId="9" fontId="9" fillId="0" borderId="1" xfId="3" applyFont="1" applyFill="1" applyBorder="1" applyAlignment="1"/>
    <xf numFmtId="9" fontId="7" fillId="0" borderId="1" xfId="3" applyFont="1" applyFill="1" applyBorder="1" applyAlignment="1"/>
    <xf numFmtId="0" fontId="12" fillId="2" borderId="4" xfId="5" applyFont="1" applyFill="1" applyBorder="1" applyAlignment="1"/>
    <xf numFmtId="41" fontId="9" fillId="10" borderId="47" xfId="0" applyNumberFormat="1" applyFont="1" applyFill="1" applyBorder="1" applyAlignment="1"/>
    <xf numFmtId="41" fontId="9" fillId="10" borderId="53" xfId="0" applyNumberFormat="1" applyFont="1" applyFill="1" applyBorder="1" applyAlignment="1"/>
    <xf numFmtId="41" fontId="7" fillId="10" borderId="53" xfId="0" applyNumberFormat="1" applyFont="1" applyFill="1" applyBorder="1" applyAlignment="1"/>
    <xf numFmtId="41" fontId="7" fillId="10" borderId="17" xfId="0" applyNumberFormat="1" applyFont="1" applyFill="1" applyBorder="1" applyAlignment="1"/>
    <xf numFmtId="41" fontId="9" fillId="11" borderId="48" xfId="0" applyNumberFormat="1" applyFont="1" applyFill="1" applyBorder="1" applyAlignment="1"/>
    <xf numFmtId="41" fontId="9" fillId="11" borderId="17" xfId="0" applyNumberFormat="1" applyFont="1" applyFill="1" applyBorder="1" applyAlignment="1"/>
    <xf numFmtId="41" fontId="9" fillId="11" borderId="47" xfId="0" applyNumberFormat="1" applyFont="1" applyFill="1" applyBorder="1" applyAlignment="1"/>
    <xf numFmtId="41" fontId="9" fillId="10" borderId="48" xfId="0" applyNumberFormat="1" applyFont="1" applyFill="1" applyBorder="1" applyAlignment="1"/>
    <xf numFmtId="41" fontId="9" fillId="10" borderId="106" xfId="0" applyNumberFormat="1" applyFont="1" applyFill="1" applyBorder="1" applyAlignment="1"/>
    <xf numFmtId="41" fontId="9" fillId="10" borderId="32" xfId="0" applyNumberFormat="1" applyFont="1" applyFill="1" applyBorder="1" applyAlignment="1"/>
    <xf numFmtId="41" fontId="9" fillId="10" borderId="49" xfId="0" applyNumberFormat="1" applyFont="1" applyFill="1" applyBorder="1" applyAlignment="1"/>
    <xf numFmtId="9" fontId="9" fillId="10" borderId="32" xfId="3" applyFont="1" applyFill="1" applyBorder="1" applyAlignment="1"/>
    <xf numFmtId="41" fontId="9" fillId="38" borderId="0" xfId="0" applyNumberFormat="1" applyFont="1" applyFill="1" applyBorder="1" applyAlignment="1">
      <alignment horizontal="right"/>
    </xf>
    <xf numFmtId="41" fontId="7" fillId="38" borderId="0" xfId="0" applyNumberFormat="1" applyFont="1" applyFill="1" applyBorder="1" applyAlignment="1">
      <alignment horizontal="right"/>
    </xf>
    <xf numFmtId="41" fontId="9" fillId="13" borderId="0" xfId="0" applyNumberFormat="1" applyFont="1" applyFill="1" applyBorder="1" applyAlignment="1">
      <alignment horizontal="right"/>
    </xf>
    <xf numFmtId="9" fontId="9" fillId="38" borderId="0" xfId="3" applyFont="1" applyFill="1" applyBorder="1" applyAlignment="1">
      <alignment horizontal="right"/>
    </xf>
    <xf numFmtId="0" fontId="6" fillId="2" borderId="71" xfId="0" applyFont="1" applyFill="1" applyBorder="1" applyAlignment="1"/>
    <xf numFmtId="0" fontId="7" fillId="0" borderId="71" xfId="0" applyFont="1" applyFill="1" applyBorder="1" applyAlignment="1"/>
    <xf numFmtId="41" fontId="8" fillId="2" borderId="75" xfId="0" applyNumberFormat="1" applyFont="1" applyFill="1" applyBorder="1" applyAlignment="1"/>
    <xf numFmtId="41" fontId="8" fillId="2" borderId="73" xfId="0" applyNumberFormat="1" applyFont="1" applyFill="1" applyBorder="1" applyAlignment="1"/>
    <xf numFmtId="41" fontId="6" fillId="2" borderId="73" xfId="0" applyNumberFormat="1" applyFont="1" applyFill="1" applyBorder="1" applyAlignment="1"/>
    <xf numFmtId="41" fontId="6" fillId="2" borderId="68" xfId="0" applyNumberFormat="1" applyFont="1" applyFill="1" applyBorder="1" applyAlignment="1"/>
    <xf numFmtId="41" fontId="8" fillId="0" borderId="76" xfId="0" applyNumberFormat="1" applyFont="1" applyFill="1" applyBorder="1" applyAlignment="1"/>
    <xf numFmtId="41" fontId="8" fillId="4" borderId="75" xfId="0" applyNumberFormat="1" applyFont="1" applyFill="1" applyBorder="1" applyAlignment="1"/>
    <xf numFmtId="41" fontId="8" fillId="2" borderId="76" xfId="0" applyNumberFormat="1" applyFont="1" applyFill="1" applyBorder="1" applyAlignment="1"/>
    <xf numFmtId="41" fontId="8" fillId="2" borderId="68" xfId="0" applyNumberFormat="1" applyFont="1" applyFill="1" applyBorder="1" applyAlignment="1"/>
    <xf numFmtId="41" fontId="8" fillId="8" borderId="75" xfId="0" applyNumberFormat="1" applyFont="1" applyFill="1" applyBorder="1" applyAlignment="1"/>
    <xf numFmtId="41" fontId="9" fillId="38" borderId="59" xfId="0" applyNumberFormat="1" applyFont="1" applyFill="1" applyBorder="1" applyAlignment="1">
      <alignment horizontal="right"/>
    </xf>
    <xf numFmtId="41" fontId="9" fillId="38" borderId="30" xfId="0" applyNumberFormat="1" applyFont="1" applyFill="1" applyBorder="1" applyAlignment="1">
      <alignment horizontal="right"/>
    </xf>
    <xf numFmtId="9" fontId="9" fillId="3" borderId="107" xfId="3" applyFont="1" applyFill="1" applyBorder="1" applyAlignment="1"/>
    <xf numFmtId="41" fontId="9" fillId="38" borderId="23" xfId="0" applyNumberFormat="1" applyFont="1" applyFill="1" applyBorder="1" applyAlignment="1">
      <alignment horizontal="right"/>
    </xf>
    <xf numFmtId="41" fontId="9" fillId="38" borderId="7" xfId="0" applyNumberFormat="1" applyFont="1" applyFill="1" applyBorder="1" applyAlignment="1">
      <alignment horizontal="right"/>
    </xf>
    <xf numFmtId="41" fontId="8" fillId="3" borderId="33" xfId="0" applyNumberFormat="1" applyFont="1" applyFill="1" applyBorder="1" applyAlignment="1"/>
    <xf numFmtId="41" fontId="8" fillId="2" borderId="89" xfId="0" applyNumberFormat="1" applyFont="1" applyFill="1" applyBorder="1" applyAlignment="1"/>
    <xf numFmtId="41" fontId="8" fillId="2" borderId="33" xfId="0" applyNumberFormat="1" applyFont="1" applyFill="1" applyBorder="1" applyAlignment="1"/>
    <xf numFmtId="41" fontId="9" fillId="15" borderId="33" xfId="0" applyNumberFormat="1" applyFont="1" applyFill="1" applyBorder="1" applyAlignment="1"/>
    <xf numFmtId="41" fontId="9" fillId="2" borderId="108" xfId="0" applyNumberFormat="1" applyFont="1" applyFill="1" applyBorder="1" applyAlignment="1"/>
    <xf numFmtId="41" fontId="9" fillId="2" borderId="109" xfId="0" applyNumberFormat="1" applyFont="1" applyFill="1" applyBorder="1" applyAlignment="1"/>
    <xf numFmtId="41" fontId="9" fillId="31" borderId="108" xfId="0" applyNumberFormat="1" applyFont="1" applyFill="1" applyBorder="1" applyAlignment="1"/>
    <xf numFmtId="41" fontId="8" fillId="6" borderId="0" xfId="0" applyNumberFormat="1" applyFont="1" applyFill="1" applyBorder="1" applyAlignment="1"/>
    <xf numFmtId="41" fontId="9" fillId="8" borderId="13" xfId="0" applyNumberFormat="1" applyFont="1" applyFill="1" applyBorder="1" applyAlignment="1"/>
    <xf numFmtId="41" fontId="9" fillId="8" borderId="4" xfId="0" applyNumberFormat="1" applyFont="1" applyFill="1" applyBorder="1" applyAlignment="1"/>
    <xf numFmtId="41" fontId="8" fillId="3" borderId="27" xfId="0" applyNumberFormat="1" applyFont="1" applyFill="1" applyBorder="1" applyAlignment="1"/>
    <xf numFmtId="41" fontId="9" fillId="15" borderId="28" xfId="0" applyNumberFormat="1" applyFont="1" applyFill="1" applyBorder="1" applyAlignment="1"/>
    <xf numFmtId="41" fontId="9" fillId="31" borderId="45" xfId="0" applyNumberFormat="1" applyFont="1" applyFill="1" applyBorder="1" applyAlignment="1"/>
    <xf numFmtId="41" fontId="8" fillId="8" borderId="33" xfId="0" applyNumberFormat="1" applyFont="1" applyFill="1" applyBorder="1" applyAlignment="1"/>
    <xf numFmtId="41" fontId="8" fillId="2" borderId="88" xfId="0" applyNumberFormat="1" applyFont="1" applyFill="1" applyBorder="1" applyAlignment="1"/>
    <xf numFmtId="41" fontId="9" fillId="23" borderId="33" xfId="0" applyNumberFormat="1" applyFont="1" applyFill="1" applyBorder="1" applyAlignment="1"/>
    <xf numFmtId="41" fontId="8" fillId="8" borderId="79" xfId="0" applyNumberFormat="1" applyFont="1" applyFill="1" applyBorder="1" applyAlignment="1"/>
    <xf numFmtId="41" fontId="9" fillId="23" borderId="48" xfId="0" applyNumberFormat="1" applyFont="1" applyFill="1" applyBorder="1" applyAlignment="1"/>
    <xf numFmtId="41" fontId="9" fillId="25" borderId="48" xfId="0" applyNumberFormat="1" applyFont="1" applyFill="1" applyBorder="1" applyAlignment="1"/>
    <xf numFmtId="41" fontId="9" fillId="32" borderId="33" xfId="0" applyNumberFormat="1" applyFont="1" applyFill="1" applyBorder="1" applyAlignment="1"/>
    <xf numFmtId="41" fontId="8" fillId="2" borderId="110" xfId="0" applyNumberFormat="1" applyFont="1" applyFill="1" applyBorder="1" applyAlignment="1"/>
    <xf numFmtId="41" fontId="9" fillId="10" borderId="102" xfId="0" applyNumberFormat="1" applyFont="1" applyFill="1" applyBorder="1" applyAlignment="1"/>
    <xf numFmtId="41" fontId="9" fillId="32" borderId="48" xfId="0" applyNumberFormat="1" applyFont="1" applyFill="1" applyBorder="1" applyAlignment="1"/>
    <xf numFmtId="41" fontId="9" fillId="37" borderId="45" xfId="0" applyNumberFormat="1" applyFont="1" applyFill="1" applyBorder="1" applyAlignment="1"/>
    <xf numFmtId="41" fontId="9" fillId="15" borderId="111" xfId="0" applyNumberFormat="1" applyFont="1" applyFill="1" applyBorder="1" applyAlignment="1"/>
    <xf numFmtId="41" fontId="9" fillId="31" borderId="102" xfId="0" applyNumberFormat="1" applyFont="1" applyFill="1" applyBorder="1" applyAlignment="1"/>
    <xf numFmtId="41" fontId="8" fillId="2" borderId="108" xfId="0" applyNumberFormat="1" applyFont="1" applyFill="1" applyBorder="1" applyAlignment="1"/>
    <xf numFmtId="41" fontId="9" fillId="23" borderId="102" xfId="0" applyNumberFormat="1" applyFont="1" applyFill="1" applyBorder="1" applyAlignment="1"/>
    <xf numFmtId="41" fontId="9" fillId="32" borderId="102" xfId="0" applyNumberFormat="1" applyFont="1" applyFill="1" applyBorder="1" applyAlignment="1"/>
    <xf numFmtId="41" fontId="8" fillId="8" borderId="13" xfId="0" applyNumberFormat="1" applyFont="1" applyFill="1" applyBorder="1" applyAlignment="1"/>
    <xf numFmtId="41" fontId="9" fillId="15" borderId="98" xfId="0" applyNumberFormat="1" applyFont="1" applyFill="1" applyBorder="1" applyAlignment="1"/>
    <xf numFmtId="41" fontId="8" fillId="3" borderId="76" xfId="0" applyNumberFormat="1" applyFont="1" applyFill="1" applyBorder="1" applyAlignment="1"/>
    <xf numFmtId="41" fontId="8" fillId="25" borderId="112" xfId="0" applyNumberFormat="1" applyFont="1" applyFill="1" applyBorder="1" applyAlignment="1"/>
    <xf numFmtId="41" fontId="9" fillId="38" borderId="108" xfId="0" applyNumberFormat="1" applyFont="1" applyFill="1" applyBorder="1" applyAlignment="1">
      <alignment horizontal="right"/>
    </xf>
    <xf numFmtId="41" fontId="9" fillId="38" borderId="33" xfId="0" applyNumberFormat="1" applyFont="1" applyFill="1" applyBorder="1" applyAlignment="1">
      <alignment horizontal="right"/>
    </xf>
    <xf numFmtId="41" fontId="9" fillId="38" borderId="109" xfId="0" applyNumberFormat="1" applyFont="1" applyFill="1" applyBorder="1" applyAlignment="1">
      <alignment horizontal="right"/>
    </xf>
    <xf numFmtId="41" fontId="8" fillId="2" borderId="107" xfId="0" applyNumberFormat="1" applyFont="1" applyFill="1" applyBorder="1" applyAlignment="1"/>
    <xf numFmtId="41" fontId="18" fillId="10" borderId="113" xfId="0" applyNumberFormat="1" applyFont="1" applyFill="1" applyBorder="1" applyAlignment="1"/>
    <xf numFmtId="41" fontId="8" fillId="8" borderId="114" xfId="0" applyNumberFormat="1" applyFont="1" applyFill="1" applyBorder="1" applyAlignment="1"/>
    <xf numFmtId="41" fontId="8" fillId="8" borderId="68" xfId="0" applyNumberFormat="1" applyFont="1" applyFill="1" applyBorder="1" applyAlignment="1"/>
    <xf numFmtId="41" fontId="8" fillId="8" borderId="65" xfId="0" applyNumberFormat="1" applyFont="1" applyFill="1" applyBorder="1" applyAlignment="1"/>
    <xf numFmtId="41" fontId="9" fillId="38" borderId="28" xfId="0" applyNumberFormat="1" applyFont="1" applyFill="1" applyBorder="1" applyAlignment="1">
      <alignment horizontal="right"/>
    </xf>
    <xf numFmtId="41" fontId="18" fillId="10" borderId="115" xfId="0" applyNumberFormat="1" applyFont="1" applyFill="1" applyBorder="1" applyAlignment="1"/>
    <xf numFmtId="9" fontId="9" fillId="13" borderId="21" xfId="3" applyFont="1" applyFill="1" applyBorder="1" applyAlignment="1"/>
    <xf numFmtId="9" fontId="9" fillId="3" borderId="30" xfId="3" applyFont="1" applyFill="1" applyBorder="1" applyAlignment="1">
      <alignment horizontal="right"/>
    </xf>
    <xf numFmtId="9" fontId="9" fillId="2" borderId="30" xfId="3" applyFont="1" applyFill="1" applyBorder="1" applyAlignment="1">
      <alignment horizontal="right"/>
    </xf>
    <xf numFmtId="41" fontId="9" fillId="10" borderId="59" xfId="0" applyNumberFormat="1" applyFont="1" applyFill="1" applyBorder="1" applyAlignment="1">
      <alignment horizontal="right"/>
    </xf>
    <xf numFmtId="41" fontId="9" fillId="10" borderId="30" xfId="0" applyNumberFormat="1" applyFont="1" applyFill="1" applyBorder="1" applyAlignment="1">
      <alignment horizontal="right"/>
    </xf>
    <xf numFmtId="41" fontId="9" fillId="10" borderId="21" xfId="0" applyNumberFormat="1" applyFont="1" applyFill="1" applyBorder="1" applyAlignment="1">
      <alignment horizontal="right"/>
    </xf>
    <xf numFmtId="9" fontId="9" fillId="3" borderId="84" xfId="3" applyFont="1" applyFill="1" applyBorder="1" applyAlignment="1">
      <alignment horizontal="right"/>
    </xf>
    <xf numFmtId="9" fontId="9" fillId="3" borderId="66" xfId="3" applyFont="1" applyFill="1" applyBorder="1" applyAlignment="1">
      <alignment horizontal="right"/>
    </xf>
    <xf numFmtId="9" fontId="21" fillId="39" borderId="30" xfId="7" applyNumberFormat="1" applyFont="1" applyBorder="1" applyAlignment="1"/>
    <xf numFmtId="9" fontId="9" fillId="9" borderId="30" xfId="3" applyFont="1" applyFill="1" applyBorder="1" applyAlignment="1"/>
    <xf numFmtId="41" fontId="8" fillId="3" borderId="24" xfId="0" applyNumberFormat="1" applyFont="1" applyFill="1" applyBorder="1" applyAlignment="1"/>
    <xf numFmtId="41" fontId="8" fillId="3" borderId="23" xfId="0" applyNumberFormat="1" applyFont="1" applyFill="1" applyBorder="1" applyAlignment="1"/>
    <xf numFmtId="41" fontId="6" fillId="3" borderId="23" xfId="0" applyNumberFormat="1" applyFont="1" applyFill="1" applyBorder="1" applyAlignment="1"/>
    <xf numFmtId="41" fontId="8" fillId="0" borderId="24" xfId="0" applyNumberFormat="1" applyFont="1" applyFill="1" applyBorder="1" applyAlignment="1"/>
    <xf numFmtId="41" fontId="8" fillId="3" borderId="108" xfId="0" applyNumberFormat="1" applyFont="1" applyFill="1" applyBorder="1" applyAlignment="1"/>
    <xf numFmtId="41" fontId="8" fillId="6" borderId="13" xfId="0" applyNumberFormat="1" applyFont="1" applyFill="1" applyBorder="1" applyAlignment="1"/>
    <xf numFmtId="41" fontId="8" fillId="6" borderId="24" xfId="0" applyNumberFormat="1" applyFont="1" applyFill="1" applyBorder="1" applyAlignment="1"/>
    <xf numFmtId="9" fontId="9" fillId="3" borderId="116" xfId="3" applyFont="1" applyFill="1" applyBorder="1" applyAlignment="1"/>
    <xf numFmtId="9" fontId="9" fillId="3" borderId="55" xfId="3" applyFont="1" applyFill="1" applyBorder="1" applyAlignment="1"/>
    <xf numFmtId="9" fontId="9" fillId="3" borderId="63" xfId="3" applyFont="1" applyFill="1" applyBorder="1" applyAlignment="1"/>
    <xf numFmtId="9" fontId="9" fillId="13" borderId="56" xfId="3" applyFont="1" applyFill="1" applyBorder="1" applyAlignment="1"/>
    <xf numFmtId="9" fontId="9" fillId="9" borderId="55" xfId="3" applyFont="1" applyFill="1" applyBorder="1" applyAlignment="1"/>
    <xf numFmtId="9" fontId="21" fillId="39" borderId="55" xfId="7" applyNumberFormat="1" applyFont="1" applyBorder="1" applyAlignment="1"/>
    <xf numFmtId="9" fontId="9" fillId="22" borderId="55" xfId="3" applyFont="1" applyFill="1" applyBorder="1" applyAlignment="1"/>
    <xf numFmtId="9" fontId="9" fillId="3" borderId="57" xfId="3" applyFont="1" applyFill="1" applyBorder="1" applyAlignment="1"/>
    <xf numFmtId="9" fontId="9" fillId="10" borderId="91" xfId="3" applyFont="1" applyFill="1" applyBorder="1" applyAlignment="1"/>
    <xf numFmtId="9" fontId="9" fillId="13" borderId="96" xfId="3" applyFont="1" applyFill="1" applyBorder="1" applyAlignment="1"/>
    <xf numFmtId="9" fontId="9" fillId="2" borderId="55" xfId="3" applyFont="1" applyFill="1" applyBorder="1" applyAlignment="1"/>
    <xf numFmtId="9" fontId="9" fillId="19" borderId="91" xfId="3" applyFont="1" applyFill="1" applyBorder="1" applyAlignment="1"/>
    <xf numFmtId="9" fontId="9" fillId="3" borderId="55" xfId="3" applyFont="1" applyFill="1" applyBorder="1" applyAlignment="1">
      <alignment horizontal="right"/>
    </xf>
    <xf numFmtId="9" fontId="9" fillId="22" borderId="91" xfId="3" applyFont="1" applyFill="1" applyBorder="1" applyAlignment="1"/>
    <xf numFmtId="9" fontId="9" fillId="26" borderId="91" xfId="3" applyFont="1" applyFill="1" applyBorder="1" applyAlignment="1"/>
    <xf numFmtId="9" fontId="9" fillId="29" borderId="91" xfId="3" applyFont="1" applyFill="1" applyBorder="1" applyAlignment="1"/>
    <xf numFmtId="9" fontId="9" fillId="2" borderId="55" xfId="3" applyFont="1" applyFill="1" applyBorder="1" applyAlignment="1">
      <alignment horizontal="right"/>
    </xf>
    <xf numFmtId="9" fontId="9" fillId="2" borderId="63" xfId="3" applyFont="1" applyFill="1" applyBorder="1" applyAlignment="1"/>
    <xf numFmtId="9" fontId="9" fillId="35" borderId="91" xfId="3" applyFont="1" applyFill="1" applyBorder="1" applyAlignment="1"/>
    <xf numFmtId="9" fontId="9" fillId="38" borderId="116" xfId="3" applyFont="1" applyFill="1" applyBorder="1" applyAlignment="1">
      <alignment horizontal="right"/>
    </xf>
    <xf numFmtId="9" fontId="9" fillId="38" borderId="55" xfId="3" applyFont="1" applyFill="1" applyBorder="1" applyAlignment="1">
      <alignment horizontal="right"/>
    </xf>
    <xf numFmtId="9" fontId="9" fillId="3" borderId="68" xfId="3" applyFont="1" applyFill="1" applyBorder="1" applyAlignment="1"/>
    <xf numFmtId="9" fontId="9" fillId="10" borderId="117" xfId="3" applyFont="1" applyFill="1" applyBorder="1" applyAlignment="1"/>
    <xf numFmtId="9" fontId="13" fillId="10" borderId="118" xfId="3" applyFont="1" applyFill="1" applyBorder="1" applyAlignment="1"/>
    <xf numFmtId="41" fontId="9" fillId="10" borderId="59" xfId="0" applyNumberFormat="1" applyFont="1" applyFill="1" applyBorder="1" applyAlignment="1"/>
    <xf numFmtId="41" fontId="9" fillId="10" borderId="30" xfId="0" applyNumberFormat="1" applyFont="1" applyFill="1" applyBorder="1" applyAlignment="1"/>
    <xf numFmtId="41" fontId="9" fillId="12" borderId="66" xfId="0" applyNumberFormat="1" applyFont="1" applyFill="1" applyBorder="1" applyAlignment="1"/>
    <xf numFmtId="41" fontId="9" fillId="12" borderId="30" xfId="0" applyNumberFormat="1" applyFont="1" applyFill="1" applyBorder="1" applyAlignment="1"/>
    <xf numFmtId="41" fontId="9" fillId="15" borderId="21" xfId="0" applyNumberFormat="1" applyFont="1" applyFill="1" applyBorder="1" applyAlignment="1"/>
    <xf numFmtId="41" fontId="9" fillId="12" borderId="59" xfId="0" applyNumberFormat="1" applyFont="1" applyFill="1" applyBorder="1" applyAlignment="1"/>
    <xf numFmtId="41" fontId="9" fillId="12" borderId="21" xfId="0" applyNumberFormat="1" applyFont="1" applyFill="1" applyBorder="1" applyAlignment="1"/>
    <xf numFmtId="41" fontId="9" fillId="31" borderId="59" xfId="0" applyNumberFormat="1" applyFont="1" applyFill="1" applyBorder="1" applyAlignment="1"/>
    <xf numFmtId="41" fontId="9" fillId="11" borderId="30" xfId="0" applyNumberFormat="1" applyFont="1" applyFill="1" applyBorder="1" applyAlignment="1"/>
    <xf numFmtId="41" fontId="9" fillId="11" borderId="66" xfId="0" applyNumberFormat="1" applyFont="1" applyFill="1" applyBorder="1" applyAlignment="1"/>
    <xf numFmtId="41" fontId="9" fillId="23" borderId="30" xfId="0" applyNumberFormat="1" applyFont="1" applyFill="1" applyBorder="1" applyAlignment="1"/>
    <xf numFmtId="41" fontId="9" fillId="12" borderId="84" xfId="0" applyNumberFormat="1" applyFont="1" applyFill="1" applyBorder="1" applyAlignment="1"/>
    <xf numFmtId="41" fontId="9" fillId="25" borderId="30" xfId="0" applyNumberFormat="1" applyFont="1" applyFill="1" applyBorder="1" applyAlignment="1"/>
    <xf numFmtId="41" fontId="9" fillId="32" borderId="30" xfId="0" applyNumberFormat="1" applyFont="1" applyFill="1" applyBorder="1" applyAlignment="1"/>
    <xf numFmtId="41" fontId="9" fillId="37" borderId="46" xfId="0" applyNumberFormat="1" applyFont="1" applyFill="1" applyBorder="1" applyAlignment="1"/>
    <xf numFmtId="41" fontId="9" fillId="15" borderId="99" xfId="0" applyNumberFormat="1" applyFont="1" applyFill="1" applyBorder="1" applyAlignment="1"/>
    <xf numFmtId="41" fontId="9" fillId="31" borderId="46" xfId="0" applyNumberFormat="1" applyFont="1" applyFill="1" applyBorder="1" applyAlignment="1"/>
    <xf numFmtId="41" fontId="9" fillId="12" borderId="30" xfId="0" applyNumberFormat="1" applyFont="1" applyFill="1" applyBorder="1" applyAlignment="1">
      <alignment horizontal="right"/>
    </xf>
    <xf numFmtId="41" fontId="9" fillId="23" borderId="46" xfId="0" applyNumberFormat="1" applyFont="1" applyFill="1" applyBorder="1" applyAlignment="1"/>
    <xf numFmtId="41" fontId="9" fillId="25" borderId="46" xfId="0" applyNumberFormat="1" applyFont="1" applyFill="1" applyBorder="1" applyAlignment="1"/>
    <xf numFmtId="41" fontId="9" fillId="32" borderId="46" xfId="0" applyNumberFormat="1" applyFont="1" applyFill="1" applyBorder="1" applyAlignment="1"/>
    <xf numFmtId="41" fontId="9" fillId="12" borderId="77" xfId="0" applyNumberFormat="1" applyFont="1" applyFill="1" applyBorder="1" applyAlignment="1"/>
    <xf numFmtId="41" fontId="8" fillId="6" borderId="59" xfId="0" applyNumberFormat="1" applyFont="1" applyFill="1" applyBorder="1" applyAlignment="1"/>
    <xf numFmtId="41" fontId="8" fillId="6" borderId="30" xfId="0" applyNumberFormat="1" applyFont="1" applyFill="1" applyBorder="1" applyAlignment="1"/>
    <xf numFmtId="41" fontId="8" fillId="8" borderId="66" xfId="0" applyNumberFormat="1" applyFont="1" applyFill="1" applyBorder="1" applyAlignment="1"/>
    <xf numFmtId="41" fontId="8" fillId="8" borderId="30" xfId="0" applyNumberFormat="1" applyFont="1" applyFill="1" applyBorder="1" applyAlignment="1"/>
    <xf numFmtId="41" fontId="9" fillId="15" borderId="30" xfId="0" applyNumberFormat="1" applyFont="1" applyFill="1" applyBorder="1" applyAlignment="1"/>
    <xf numFmtId="41" fontId="9" fillId="8" borderId="59" xfId="0" applyNumberFormat="1" applyFont="1" applyFill="1" applyBorder="1" applyAlignment="1"/>
    <xf numFmtId="41" fontId="9" fillId="8" borderId="21" xfId="0" applyNumberFormat="1" applyFont="1" applyFill="1" applyBorder="1" applyAlignment="1"/>
    <xf numFmtId="0" fontId="11" fillId="21" borderId="119" xfId="0" applyFont="1" applyFill="1" applyBorder="1" applyAlignment="1"/>
    <xf numFmtId="41" fontId="8" fillId="8" borderId="84" xfId="0" applyNumberFormat="1" applyFont="1" applyFill="1" applyBorder="1" applyAlignment="1"/>
    <xf numFmtId="41" fontId="8" fillId="8" borderId="59" xfId="0" applyNumberFormat="1" applyFont="1" applyFill="1" applyBorder="1" applyAlignment="1"/>
    <xf numFmtId="41" fontId="8" fillId="8" borderId="77" xfId="0" applyNumberFormat="1" applyFont="1" applyFill="1" applyBorder="1" applyAlignment="1"/>
    <xf numFmtId="9" fontId="9" fillId="33" borderId="4" xfId="3" applyFont="1" applyFill="1" applyBorder="1" applyAlignment="1"/>
    <xf numFmtId="9" fontId="9" fillId="3" borderId="21" xfId="3" applyFont="1" applyFill="1" applyBorder="1" applyAlignment="1"/>
    <xf numFmtId="0" fontId="22" fillId="8" borderId="0" xfId="5" applyFont="1" applyFill="1" applyBorder="1"/>
    <xf numFmtId="0" fontId="23" fillId="2" borderId="0" xfId="5" applyFont="1" applyFill="1"/>
    <xf numFmtId="0" fontId="24" fillId="2" borderId="0" xfId="5" applyFont="1" applyFill="1"/>
    <xf numFmtId="0" fontId="25" fillId="2" borderId="0" xfId="5" applyFont="1" applyFill="1"/>
    <xf numFmtId="9" fontId="26" fillId="6" borderId="0" xfId="3" applyFont="1" applyFill="1" applyBorder="1"/>
    <xf numFmtId="0" fontId="24" fillId="2" borderId="0" xfId="0" applyFont="1" applyFill="1"/>
    <xf numFmtId="0" fontId="25" fillId="2" borderId="0" xfId="0" applyFont="1" applyFill="1"/>
    <xf numFmtId="0" fontId="27" fillId="2" borderId="0" xfId="0" applyFont="1" applyFill="1"/>
    <xf numFmtId="0" fontId="28" fillId="2" borderId="0" xfId="0" applyFont="1" applyFill="1"/>
    <xf numFmtId="0" fontId="28" fillId="8" borderId="0" xfId="0" applyFont="1" applyFill="1" applyBorder="1"/>
    <xf numFmtId="0" fontId="25" fillId="2" borderId="0" xfId="0" applyFont="1" applyFill="1" applyAlignment="1">
      <alignment horizontal="center" wrapText="1"/>
    </xf>
    <xf numFmtId="9" fontId="26" fillId="7" borderId="0" xfId="3" applyFont="1" applyFill="1" applyBorder="1"/>
    <xf numFmtId="164" fontId="24" fillId="2" borderId="0" xfId="3" applyNumberFormat="1" applyFont="1" applyFill="1"/>
    <xf numFmtId="41" fontId="24" fillId="2" borderId="0" xfId="0" applyNumberFormat="1" applyFont="1" applyFill="1" applyBorder="1"/>
    <xf numFmtId="41" fontId="24" fillId="2" borderId="0" xfId="0" applyNumberFormat="1" applyFont="1" applyFill="1"/>
    <xf numFmtId="0" fontId="24" fillId="2" borderId="0" xfId="0" applyFont="1" applyFill="1" applyBorder="1"/>
    <xf numFmtId="0" fontId="28" fillId="2" borderId="0" xfId="0" applyFont="1" applyFill="1" applyBorder="1"/>
    <xf numFmtId="9" fontId="26" fillId="8" borderId="0" xfId="3" applyFont="1" applyFill="1" applyBorder="1"/>
    <xf numFmtId="9" fontId="28" fillId="8" borderId="0" xfId="3" applyFont="1" applyFill="1" applyBorder="1"/>
    <xf numFmtId="0" fontId="29" fillId="2" borderId="0" xfId="0" applyFont="1" applyFill="1"/>
    <xf numFmtId="0" fontId="30" fillId="2" borderId="0" xfId="0" applyFont="1" applyFill="1"/>
    <xf numFmtId="0" fontId="26" fillId="8" borderId="0" xfId="0" applyFont="1" applyFill="1" applyBorder="1"/>
    <xf numFmtId="0" fontId="31" fillId="2" borderId="0" xfId="5" applyFont="1" applyFill="1" applyBorder="1" applyAlignment="1">
      <alignment horizontal="left"/>
    </xf>
    <xf numFmtId="0" fontId="12" fillId="2" borderId="0" xfId="5" applyFont="1" applyFill="1" applyBorder="1" applyAlignment="1">
      <alignment horizontal="left"/>
    </xf>
    <xf numFmtId="0" fontId="32" fillId="2" borderId="0" xfId="5" applyFont="1" applyFill="1" applyBorder="1" applyAlignment="1">
      <alignment horizontal="left"/>
    </xf>
    <xf numFmtId="0" fontId="12" fillId="0" borderId="0" xfId="5" applyFont="1" applyFill="1" applyBorder="1" applyAlignment="1">
      <alignment horizontal="left"/>
    </xf>
    <xf numFmtId="0" fontId="12" fillId="4" borderId="0" xfId="5" applyFont="1" applyFill="1" applyBorder="1" applyAlignment="1">
      <alignment horizontal="left"/>
    </xf>
    <xf numFmtId="164" fontId="12" fillId="2" borderId="0" xfId="6" applyNumberFormat="1" applyFont="1" applyFill="1" applyBorder="1" applyAlignment="1">
      <alignment horizontal="left"/>
    </xf>
    <xf numFmtId="0" fontId="11" fillId="2" borderId="12" xfId="5" applyFont="1" applyFill="1" applyBorder="1" applyAlignment="1">
      <alignment horizontal="center"/>
    </xf>
    <xf numFmtId="0" fontId="11" fillId="3" borderId="15" xfId="5" applyFont="1" applyFill="1" applyBorder="1" applyAlignment="1">
      <alignment horizontal="center"/>
    </xf>
    <xf numFmtId="0" fontId="11" fillId="6" borderId="23" xfId="5" applyFont="1" applyFill="1" applyBorder="1" applyAlignment="1">
      <alignment horizontal="center"/>
    </xf>
    <xf numFmtId="0" fontId="11" fillId="3" borderId="19" xfId="5" applyFont="1" applyFill="1" applyBorder="1" applyAlignment="1">
      <alignment horizontal="center"/>
    </xf>
    <xf numFmtId="0" fontId="11" fillId="0" borderId="27" xfId="5" applyFont="1" applyFill="1" applyBorder="1" applyAlignment="1">
      <alignment horizontal="center"/>
    </xf>
    <xf numFmtId="0" fontId="11" fillId="0" borderId="74" xfId="5" applyFont="1" applyFill="1" applyBorder="1" applyAlignment="1">
      <alignment horizontal="center"/>
    </xf>
    <xf numFmtId="0" fontId="11" fillId="4" borderId="24" xfId="5" applyFont="1" applyFill="1" applyBorder="1" applyAlignment="1">
      <alignment horizontal="center"/>
    </xf>
    <xf numFmtId="0" fontId="11" fillId="3" borderId="27" xfId="5" applyFont="1" applyFill="1" applyBorder="1" applyAlignment="1">
      <alignment horizontal="center"/>
    </xf>
    <xf numFmtId="0" fontId="11" fillId="3" borderId="13" xfId="5" applyFont="1" applyFill="1" applyBorder="1" applyAlignment="1">
      <alignment horizontal="center"/>
    </xf>
    <xf numFmtId="0" fontId="11" fillId="3" borderId="24" xfId="5" applyFont="1" applyFill="1" applyBorder="1" applyAlignment="1">
      <alignment horizontal="center"/>
    </xf>
    <xf numFmtId="0" fontId="11" fillId="3" borderId="108" xfId="5" applyFont="1" applyFill="1" applyBorder="1" applyAlignment="1">
      <alignment horizontal="center"/>
    </xf>
    <xf numFmtId="0" fontId="11" fillId="6" borderId="27" xfId="5" applyFont="1" applyFill="1" applyBorder="1" applyAlignment="1">
      <alignment horizontal="center"/>
    </xf>
    <xf numFmtId="0" fontId="11" fillId="6" borderId="13" xfId="5" applyFont="1" applyFill="1" applyBorder="1" applyAlignment="1">
      <alignment horizontal="center"/>
    </xf>
    <xf numFmtId="0" fontId="11" fillId="6" borderId="59" xfId="5" applyFont="1" applyFill="1" applyBorder="1" applyAlignment="1">
      <alignment horizontal="center"/>
    </xf>
    <xf numFmtId="0" fontId="11" fillId="9" borderId="24" xfId="5" applyFont="1" applyFill="1" applyBorder="1" applyAlignment="1">
      <alignment horizontal="center"/>
    </xf>
    <xf numFmtId="0" fontId="11" fillId="11" borderId="59" xfId="5" applyFont="1" applyFill="1" applyBorder="1" applyAlignment="1">
      <alignment horizontal="center"/>
    </xf>
    <xf numFmtId="0" fontId="34" fillId="5" borderId="19" xfId="5" applyFont="1" applyFill="1" applyBorder="1" applyAlignment="1">
      <alignment horizontal="center"/>
    </xf>
    <xf numFmtId="164" fontId="36" fillId="3" borderId="103" xfId="6" applyNumberFormat="1" applyFont="1" applyFill="1" applyBorder="1" applyAlignment="1">
      <alignment horizontal="center"/>
    </xf>
    <xf numFmtId="0" fontId="37" fillId="8" borderId="0" xfId="5" applyFont="1" applyFill="1" applyBorder="1" applyAlignment="1">
      <alignment horizontal="center"/>
    </xf>
    <xf numFmtId="0" fontId="6" fillId="2" borderId="0" xfId="5" applyFont="1" applyFill="1"/>
    <xf numFmtId="0" fontId="11" fillId="2" borderId="2" xfId="5" applyFont="1" applyFill="1" applyBorder="1" applyAlignment="1">
      <alignment horizontal="center"/>
    </xf>
    <xf numFmtId="0" fontId="11" fillId="3" borderId="16" xfId="5" applyFont="1" applyFill="1" applyBorder="1" applyAlignment="1">
      <alignment horizontal="center"/>
    </xf>
    <xf numFmtId="0" fontId="11" fillId="6" borderId="7" xfId="5" applyFont="1" applyFill="1" applyBorder="1" applyAlignment="1">
      <alignment horizontal="center"/>
    </xf>
    <xf numFmtId="0" fontId="11" fillId="3" borderId="54" xfId="5" applyFont="1" applyFill="1" applyBorder="1" applyAlignment="1">
      <alignment horizontal="center"/>
    </xf>
    <xf numFmtId="0" fontId="11" fillId="0" borderId="28" xfId="5" applyFont="1" applyFill="1" applyBorder="1" applyAlignment="1">
      <alignment horizontal="center"/>
    </xf>
    <xf numFmtId="0" fontId="11" fillId="0" borderId="33" xfId="5" applyFont="1" applyFill="1" applyBorder="1" applyAlignment="1">
      <alignment horizontal="center"/>
    </xf>
    <xf numFmtId="0" fontId="11" fillId="4" borderId="9" xfId="5" applyFont="1" applyFill="1" applyBorder="1" applyAlignment="1">
      <alignment horizontal="center"/>
    </xf>
    <xf numFmtId="0" fontId="11" fillId="3" borderId="28" xfId="5" applyFont="1" applyFill="1" applyBorder="1" applyAlignment="1">
      <alignment horizontal="center"/>
    </xf>
    <xf numFmtId="0" fontId="11" fillId="3" borderId="0" xfId="5" applyFont="1" applyFill="1" applyBorder="1" applyAlignment="1">
      <alignment horizontal="center"/>
    </xf>
    <xf numFmtId="0" fontId="11" fillId="3" borderId="9" xfId="5" applyFont="1" applyFill="1" applyBorder="1" applyAlignment="1">
      <alignment horizontal="center"/>
    </xf>
    <xf numFmtId="0" fontId="11" fillId="3" borderId="33" xfId="5" applyFont="1" applyFill="1" applyBorder="1" applyAlignment="1">
      <alignment horizontal="center"/>
    </xf>
    <xf numFmtId="0" fontId="11" fillId="6" borderId="48" xfId="5" applyFont="1" applyFill="1" applyBorder="1" applyAlignment="1">
      <alignment horizontal="center"/>
    </xf>
    <xf numFmtId="0" fontId="11" fillId="6" borderId="0" xfId="5" applyFont="1" applyFill="1" applyBorder="1" applyAlignment="1">
      <alignment horizontal="center"/>
    </xf>
    <xf numFmtId="0" fontId="11" fillId="6" borderId="30" xfId="5" applyFont="1" applyFill="1" applyBorder="1" applyAlignment="1">
      <alignment horizontal="center"/>
    </xf>
    <xf numFmtId="0" fontId="11" fillId="9" borderId="9" xfId="5" applyFont="1" applyFill="1" applyBorder="1" applyAlignment="1">
      <alignment horizontal="center"/>
    </xf>
    <xf numFmtId="0" fontId="11" fillId="11" borderId="30" xfId="5" applyFont="1" applyFill="1" applyBorder="1" applyAlignment="1">
      <alignment horizontal="center"/>
    </xf>
    <xf numFmtId="0" fontId="34" fillId="5" borderId="54" xfId="5" applyFont="1" applyFill="1" applyBorder="1" applyAlignment="1">
      <alignment horizontal="center"/>
    </xf>
    <xf numFmtId="164" fontId="36" fillId="3" borderId="105" xfId="6" applyNumberFormat="1" applyFont="1" applyFill="1" applyBorder="1" applyAlignment="1">
      <alignment horizontal="center"/>
    </xf>
    <xf numFmtId="0" fontId="9" fillId="0" borderId="70" xfId="0" applyFont="1" applyFill="1" applyBorder="1" applyAlignment="1"/>
    <xf numFmtId="0" fontId="9" fillId="17" borderId="25" xfId="0" applyFont="1" applyFill="1" applyBorder="1" applyAlignment="1">
      <alignment horizontal="left"/>
    </xf>
    <xf numFmtId="0" fontId="37" fillId="8" borderId="0" xfId="0" applyFont="1" applyFill="1" applyBorder="1" applyAlignment="1">
      <alignment horizontal="center"/>
    </xf>
    <xf numFmtId="0" fontId="9" fillId="2" borderId="25" xfId="0" applyFont="1" applyFill="1" applyBorder="1" applyAlignment="1">
      <alignment horizontal="left"/>
    </xf>
    <xf numFmtId="49" fontId="8" fillId="2" borderId="23" xfId="0" applyNumberFormat="1" applyFont="1" applyFill="1" applyBorder="1" applyAlignment="1">
      <alignment horizontal="left" indent="1"/>
    </xf>
    <xf numFmtId="49" fontId="8" fillId="2" borderId="61" xfId="0" applyNumberFormat="1" applyFont="1" applyFill="1" applyBorder="1" applyAlignment="1">
      <alignment horizontal="left" indent="1"/>
    </xf>
    <xf numFmtId="0" fontId="8" fillId="2" borderId="2" xfId="0" applyFont="1" applyFill="1" applyBorder="1" applyAlignment="1">
      <alignment horizontal="left" indent="1"/>
    </xf>
    <xf numFmtId="49" fontId="8" fillId="2" borderId="7" xfId="0" applyNumberFormat="1" applyFont="1" applyFill="1" applyBorder="1" applyAlignment="1">
      <alignment horizontal="left" indent="1"/>
    </xf>
    <xf numFmtId="0" fontId="9" fillId="13" borderId="2" xfId="0" applyFont="1" applyFill="1" applyBorder="1" applyAlignment="1">
      <alignment horizontal="left"/>
    </xf>
    <xf numFmtId="0" fontId="9" fillId="2" borderId="12" xfId="0" applyFont="1" applyFill="1" applyBorder="1" applyAlignment="1">
      <alignment horizontal="left"/>
    </xf>
    <xf numFmtId="49" fontId="9" fillId="2" borderId="3" xfId="0" applyNumberFormat="1" applyFont="1" applyFill="1" applyBorder="1" applyAlignment="1">
      <alignment horizontal="left"/>
    </xf>
    <xf numFmtId="0" fontId="9" fillId="19" borderId="12" xfId="0" applyFont="1" applyFill="1" applyBorder="1" applyAlignment="1">
      <alignment horizontal="left"/>
    </xf>
    <xf numFmtId="0" fontId="11" fillId="20" borderId="70" xfId="0" applyFont="1" applyFill="1" applyBorder="1" applyAlignment="1">
      <alignment horizontal="left"/>
    </xf>
    <xf numFmtId="0" fontId="5" fillId="22" borderId="71" xfId="0" applyFont="1" applyFill="1" applyBorder="1" applyAlignment="1"/>
    <xf numFmtId="49" fontId="8" fillId="2" borderId="2" xfId="0" applyNumberFormat="1" applyFont="1" applyFill="1" applyBorder="1" applyAlignment="1" applyProtection="1">
      <alignment horizontal="left" indent="1"/>
      <protection locked="0"/>
    </xf>
    <xf numFmtId="41" fontId="6" fillId="2" borderId="0" xfId="0" applyNumberFormat="1" applyFont="1" applyFill="1" applyBorder="1"/>
    <xf numFmtId="49" fontId="8" fillId="2" borderId="61" xfId="0" applyNumberFormat="1" applyFont="1" applyFill="1" applyBorder="1" applyAlignment="1" applyProtection="1">
      <alignment horizontal="left" indent="1"/>
      <protection locked="0"/>
    </xf>
    <xf numFmtId="41" fontId="6" fillId="2" borderId="0" xfId="0" applyNumberFormat="1" applyFont="1" applyFill="1"/>
    <xf numFmtId="0" fontId="6" fillId="2" borderId="0" xfId="0" applyFont="1" applyFill="1" applyBorder="1"/>
    <xf numFmtId="0" fontId="9" fillId="23" borderId="2" xfId="0" applyFont="1" applyFill="1" applyBorder="1" applyAlignment="1">
      <alignment horizontal="left"/>
    </xf>
    <xf numFmtId="0" fontId="11" fillId="24" borderId="70" xfId="0" applyFont="1" applyFill="1" applyBorder="1" applyAlignment="1">
      <alignment horizontal="left"/>
    </xf>
    <xf numFmtId="0" fontId="8" fillId="2" borderId="7" xfId="0" applyFont="1" applyFill="1" applyBorder="1" applyAlignment="1">
      <alignment horizontal="left" indent="1"/>
    </xf>
    <xf numFmtId="0" fontId="8" fillId="2" borderId="60" xfId="2" applyFont="1" applyFill="1" applyBorder="1" applyAlignment="1">
      <alignment horizontal="left" indent="1"/>
    </xf>
    <xf numFmtId="0" fontId="8" fillId="2" borderId="78" xfId="0" applyFont="1" applyFill="1" applyBorder="1" applyAlignment="1">
      <alignment horizontal="left" indent="1"/>
    </xf>
    <xf numFmtId="0" fontId="8" fillId="2" borderId="61" xfId="0" applyFont="1" applyFill="1" applyBorder="1" applyAlignment="1">
      <alignment horizontal="left" indent="1"/>
    </xf>
    <xf numFmtId="0" fontId="9" fillId="25" borderId="2" xfId="0" applyFont="1" applyFill="1" applyBorder="1" applyAlignment="1">
      <alignment horizontal="left"/>
    </xf>
    <xf numFmtId="0" fontId="9" fillId="27" borderId="70" xfId="0" applyFont="1" applyFill="1" applyBorder="1" applyAlignment="1">
      <alignment horizontal="left"/>
    </xf>
    <xf numFmtId="0" fontId="8" fillId="2" borderId="7" xfId="2" applyFont="1" applyFill="1" applyBorder="1" applyAlignment="1">
      <alignment horizontal="left" indent="1"/>
    </xf>
    <xf numFmtId="0" fontId="9" fillId="32" borderId="2" xfId="0" applyFont="1" applyFill="1" applyBorder="1" applyAlignment="1">
      <alignment horizontal="left"/>
    </xf>
    <xf numFmtId="0" fontId="9" fillId="33" borderId="70" xfId="0" applyFont="1" applyFill="1" applyBorder="1" applyAlignment="1">
      <alignment horizontal="left"/>
    </xf>
    <xf numFmtId="49" fontId="8" fillId="2" borderId="2" xfId="0" applyNumberFormat="1" applyFont="1" applyFill="1" applyBorder="1" applyAlignment="1">
      <alignment horizontal="left" indent="1"/>
    </xf>
    <xf numFmtId="0" fontId="9" fillId="35" borderId="90" xfId="0" applyFont="1" applyFill="1" applyBorder="1" applyAlignment="1">
      <alignment horizontal="left"/>
    </xf>
    <xf numFmtId="0" fontId="8" fillId="2" borderId="10" xfId="0" applyFont="1" applyFill="1" applyBorder="1" applyAlignment="1"/>
    <xf numFmtId="49" fontId="8" fillId="2" borderId="7" xfId="0" applyNumberFormat="1" applyFont="1" applyFill="1" applyBorder="1" applyAlignment="1">
      <alignment horizontal="left"/>
    </xf>
    <xf numFmtId="0" fontId="9" fillId="10" borderId="90" xfId="0" applyFont="1" applyFill="1" applyBorder="1" applyAlignment="1">
      <alignment horizontal="left"/>
    </xf>
    <xf numFmtId="0" fontId="9" fillId="0" borderId="1" xfId="0" applyFont="1" applyFill="1" applyBorder="1" applyAlignment="1">
      <alignment horizontal="left"/>
    </xf>
    <xf numFmtId="0" fontId="11" fillId="6" borderId="28" xfId="5" applyFont="1" applyFill="1" applyBorder="1" applyAlignment="1">
      <alignment horizontal="center"/>
    </xf>
    <xf numFmtId="0" fontId="9" fillId="0" borderId="8" xfId="0" applyFont="1" applyFill="1" applyBorder="1" applyAlignment="1"/>
    <xf numFmtId="0" fontId="9" fillId="17" borderId="75" xfId="0" applyFont="1" applyFill="1" applyBorder="1" applyAlignment="1">
      <alignment horizontal="left"/>
    </xf>
    <xf numFmtId="49" fontId="8" fillId="2" borderId="60" xfId="0" applyNumberFormat="1" applyFont="1" applyFill="1" applyBorder="1" applyAlignment="1">
      <alignment horizontal="left" indent="1"/>
    </xf>
    <xf numFmtId="0" fontId="9" fillId="13" borderId="94" xfId="0" applyFont="1" applyFill="1" applyBorder="1" applyAlignment="1">
      <alignment horizontal="left" indent="2"/>
    </xf>
    <xf numFmtId="0" fontId="9" fillId="2" borderId="75" xfId="0" applyFont="1" applyFill="1" applyBorder="1" applyAlignment="1">
      <alignment horizontal="left"/>
    </xf>
    <xf numFmtId="0" fontId="9" fillId="19" borderId="90" xfId="0" applyFont="1" applyFill="1" applyBorder="1" applyAlignment="1">
      <alignment horizontal="left"/>
    </xf>
    <xf numFmtId="0" fontId="6" fillId="0" borderId="23" xfId="1" applyFont="1" applyBorder="1" applyAlignment="1">
      <alignment horizontal="left" indent="1"/>
    </xf>
    <xf numFmtId="49" fontId="8" fillId="2" borderId="7" xfId="0" applyNumberFormat="1" applyFont="1" applyFill="1" applyBorder="1" applyAlignment="1" applyProtection="1">
      <alignment horizontal="left" indent="1"/>
      <protection locked="0"/>
    </xf>
    <xf numFmtId="49" fontId="8" fillId="2" borderId="9" xfId="0" applyNumberFormat="1" applyFont="1" applyFill="1" applyBorder="1" applyAlignment="1">
      <alignment horizontal="left" indent="1"/>
    </xf>
    <xf numFmtId="0" fontId="9" fillId="23" borderId="90" xfId="0" applyFont="1" applyFill="1" applyBorder="1" applyAlignment="1">
      <alignment horizontal="left"/>
    </xf>
    <xf numFmtId="0" fontId="9" fillId="25" borderId="90" xfId="0" applyFont="1" applyFill="1" applyBorder="1" applyAlignment="1">
      <alignment horizontal="left"/>
    </xf>
    <xf numFmtId="0" fontId="9" fillId="32" borderId="90" xfId="0" applyFont="1" applyFill="1" applyBorder="1" applyAlignment="1">
      <alignment horizontal="left"/>
    </xf>
    <xf numFmtId="0" fontId="6" fillId="0" borderId="9" xfId="1" applyFont="1" applyBorder="1" applyAlignment="1">
      <alignment horizontal="left" indent="1"/>
    </xf>
    <xf numFmtId="49" fontId="8" fillId="2" borderId="64" xfId="0" applyNumberFormat="1" applyFont="1" applyFill="1" applyBorder="1" applyAlignment="1">
      <alignment horizontal="left" indent="1"/>
    </xf>
    <xf numFmtId="49" fontId="9" fillId="2" borderId="70" xfId="0" applyNumberFormat="1" applyFont="1" applyFill="1" applyBorder="1" applyAlignment="1">
      <alignment horizontal="center"/>
    </xf>
    <xf numFmtId="0" fontId="6" fillId="0" borderId="71" xfId="0" applyFont="1" applyFill="1" applyBorder="1" applyAlignment="1"/>
    <xf numFmtId="0" fontId="6" fillId="4" borderId="71" xfId="0" applyFont="1" applyFill="1" applyBorder="1" applyAlignment="1"/>
    <xf numFmtId="0" fontId="9" fillId="38" borderId="9" xfId="0" applyFont="1" applyFill="1" applyBorder="1" applyAlignment="1">
      <alignment horizontal="right"/>
    </xf>
    <xf numFmtId="49" fontId="9" fillId="2" borderId="75" xfId="0" applyNumberFormat="1" applyFont="1" applyFill="1" applyBorder="1" applyAlignment="1">
      <alignment horizontal="right"/>
    </xf>
    <xf numFmtId="0" fontId="9" fillId="10" borderId="47" xfId="0" applyFont="1" applyFill="1" applyBorder="1" applyAlignment="1">
      <alignment horizontal="left"/>
    </xf>
    <xf numFmtId="0" fontId="9" fillId="6" borderId="9" xfId="0" applyFont="1" applyFill="1" applyBorder="1" applyAlignment="1">
      <alignment horizontal="left"/>
    </xf>
    <xf numFmtId="0" fontId="13" fillId="10" borderId="50" xfId="0" applyFont="1" applyFill="1" applyBorder="1" applyAlignment="1">
      <alignment horizontal="right"/>
    </xf>
    <xf numFmtId="0" fontId="41" fillId="2" borderId="0" xfId="0" applyFont="1" applyFill="1" applyBorder="1" applyAlignment="1"/>
    <xf numFmtId="0" fontId="4" fillId="2" borderId="0" xfId="0" applyFont="1" applyFill="1" applyBorder="1" applyAlignment="1"/>
    <xf numFmtId="0" fontId="42" fillId="2" borderId="0" xfId="0" applyFont="1" applyFill="1" applyBorder="1" applyAlignment="1"/>
    <xf numFmtId="0" fontId="42" fillId="0" borderId="0" xfId="0" applyFont="1" applyFill="1" applyAlignment="1"/>
    <xf numFmtId="165" fontId="9" fillId="0" borderId="0" xfId="0" applyNumberFormat="1" applyFont="1" applyFill="1" applyAlignment="1"/>
    <xf numFmtId="165" fontId="9" fillId="4" borderId="0" xfId="0" applyNumberFormat="1" applyFont="1" applyFill="1" applyAlignment="1"/>
    <xf numFmtId="0" fontId="9" fillId="2" borderId="0" xfId="0" applyFont="1" applyFill="1" applyAlignment="1"/>
    <xf numFmtId="164" fontId="9" fillId="2" borderId="0" xfId="3" applyNumberFormat="1" applyFont="1" applyFill="1" applyAlignment="1"/>
    <xf numFmtId="0" fontId="44" fillId="2" borderId="0" xfId="0" applyFont="1" applyFill="1" applyAlignment="1"/>
    <xf numFmtId="0" fontId="3" fillId="2" borderId="0" xfId="0" applyFont="1" applyFill="1" applyBorder="1" applyAlignment="1"/>
    <xf numFmtId="0" fontId="8" fillId="2" borderId="0" xfId="0" applyFont="1" applyFill="1" applyAlignment="1"/>
    <xf numFmtId="0" fontId="6" fillId="2" borderId="0" xfId="0" applyFont="1" applyFill="1" applyBorder="1" applyAlignment="1"/>
    <xf numFmtId="0" fontId="8" fillId="0" borderId="0" xfId="0" applyFont="1" applyFill="1" applyAlignment="1"/>
    <xf numFmtId="41" fontId="8" fillId="0" borderId="0" xfId="0" applyNumberFormat="1" applyFont="1" applyFill="1" applyAlignment="1"/>
    <xf numFmtId="0" fontId="8" fillId="4" borderId="0" xfId="0" applyFont="1" applyFill="1" applyAlignment="1"/>
    <xf numFmtId="41" fontId="9" fillId="0" borderId="0" xfId="0" applyNumberFormat="1" applyFont="1" applyFill="1" applyAlignment="1"/>
    <xf numFmtId="0" fontId="40" fillId="2" borderId="0" xfId="0" applyFont="1" applyFill="1" applyBorder="1" applyAlignment="1"/>
    <xf numFmtId="0" fontId="6" fillId="0" borderId="0" xfId="0" applyFont="1" applyFill="1" applyAlignment="1"/>
    <xf numFmtId="0" fontId="6" fillId="4" borderId="0" xfId="0" applyFont="1" applyFill="1" applyAlignment="1"/>
    <xf numFmtId="41" fontId="9" fillId="10" borderId="17" xfId="0" applyNumberFormat="1" applyFont="1" applyFill="1" applyBorder="1" applyAlignment="1"/>
    <xf numFmtId="41" fontId="9" fillId="38" borderId="9" xfId="0" applyNumberFormat="1" applyFont="1" applyFill="1" applyBorder="1" applyAlignment="1">
      <alignment horizontal="right"/>
    </xf>
    <xf numFmtId="41" fontId="9" fillId="38" borderId="25" xfId="0" applyNumberFormat="1" applyFont="1" applyFill="1" applyBorder="1" applyAlignment="1">
      <alignment horizontal="right"/>
    </xf>
    <xf numFmtId="0" fontId="11" fillId="9" borderId="27" xfId="5" applyFont="1" applyFill="1" applyBorder="1" applyAlignment="1">
      <alignment horizontal="center"/>
    </xf>
    <xf numFmtId="41" fontId="8" fillId="6" borderId="27" xfId="0" applyNumberFormat="1" applyFont="1" applyFill="1" applyBorder="1" applyAlignment="1"/>
    <xf numFmtId="41" fontId="8" fillId="6" borderId="28" xfId="0" applyNumberFormat="1" applyFont="1" applyFill="1" applyBorder="1" applyAlignment="1"/>
    <xf numFmtId="41" fontId="9" fillId="15" borderId="29" xfId="0" applyNumberFormat="1" applyFont="1" applyFill="1" applyBorder="1" applyAlignment="1"/>
    <xf numFmtId="41" fontId="8" fillId="8" borderId="27" xfId="0" applyNumberFormat="1" applyFont="1" applyFill="1" applyBorder="1" applyAlignment="1"/>
    <xf numFmtId="41" fontId="8" fillId="8" borderId="29" xfId="0" applyNumberFormat="1" applyFont="1" applyFill="1" applyBorder="1" applyAlignment="1"/>
    <xf numFmtId="41" fontId="8" fillId="9" borderId="28" xfId="0" applyNumberFormat="1" applyFont="1" applyFill="1" applyBorder="1" applyAlignment="1"/>
    <xf numFmtId="41" fontId="8" fillId="9" borderId="65" xfId="0" applyNumberFormat="1" applyFont="1" applyFill="1" applyBorder="1" applyAlignment="1"/>
    <xf numFmtId="41" fontId="8" fillId="8" borderId="82" xfId="0" applyNumberFormat="1" applyFont="1" applyFill="1" applyBorder="1" applyAlignment="1"/>
    <xf numFmtId="41" fontId="8" fillId="8" borderId="28" xfId="0" applyNumberFormat="1" applyFont="1" applyFill="1" applyBorder="1" applyAlignment="1">
      <alignment horizontal="right"/>
    </xf>
    <xf numFmtId="41" fontId="9" fillId="12" borderId="28" xfId="0" applyNumberFormat="1" applyFont="1" applyFill="1" applyBorder="1" applyAlignment="1"/>
    <xf numFmtId="41" fontId="13" fillId="10" borderId="115" xfId="0" applyNumberFormat="1" applyFont="1" applyFill="1" applyBorder="1" applyAlignment="1"/>
    <xf numFmtId="41" fontId="8" fillId="8" borderId="76" xfId="0" applyNumberFormat="1" applyFont="1" applyFill="1" applyBorder="1" applyAlignment="1"/>
    <xf numFmtId="9" fontId="9" fillId="9" borderId="21" xfId="3" applyFont="1" applyFill="1" applyBorder="1" applyAlignment="1"/>
    <xf numFmtId="0" fontId="11" fillId="6" borderId="108" xfId="5" applyFont="1" applyFill="1" applyBorder="1" applyAlignment="1">
      <alignment horizontal="center"/>
    </xf>
    <xf numFmtId="0" fontId="11" fillId="6" borderId="33" xfId="5" applyFont="1" applyFill="1" applyBorder="1" applyAlignment="1">
      <alignment horizontal="center"/>
    </xf>
    <xf numFmtId="41" fontId="8" fillId="6" borderId="108" xfId="0" applyNumberFormat="1" applyFont="1" applyFill="1" applyBorder="1" applyAlignment="1"/>
    <xf numFmtId="41" fontId="8" fillId="8" borderId="89" xfId="0" applyNumberFormat="1" applyFont="1" applyFill="1" applyBorder="1" applyAlignment="1"/>
    <xf numFmtId="41" fontId="8" fillId="6" borderId="33" xfId="0" applyNumberFormat="1" applyFont="1" applyFill="1" applyBorder="1" applyAlignment="1"/>
    <xf numFmtId="41" fontId="9" fillId="8" borderId="108" xfId="0" applyNumberFormat="1" applyFont="1" applyFill="1" applyBorder="1" applyAlignment="1"/>
    <xf numFmtId="41" fontId="9" fillId="8" borderId="109" xfId="0" applyNumberFormat="1" applyFont="1" applyFill="1" applyBorder="1" applyAlignment="1"/>
    <xf numFmtId="41" fontId="8" fillId="8" borderId="88" xfId="0" applyNumberFormat="1" applyFont="1" applyFill="1" applyBorder="1" applyAlignment="1"/>
    <xf numFmtId="41" fontId="8" fillId="8" borderId="108" xfId="0" applyNumberFormat="1" applyFont="1" applyFill="1" applyBorder="1" applyAlignment="1"/>
    <xf numFmtId="41" fontId="8" fillId="8" borderId="107" xfId="0" applyNumberFormat="1" applyFont="1" applyFill="1" applyBorder="1" applyAlignment="1"/>
    <xf numFmtId="41" fontId="13" fillId="10" borderId="38" xfId="0" applyNumberFormat="1" applyFont="1" applyFill="1" applyBorder="1" applyAlignment="1"/>
    <xf numFmtId="41" fontId="6" fillId="3" borderId="116" xfId="0" applyNumberFormat="1" applyFont="1" applyFill="1" applyBorder="1" applyAlignment="1"/>
    <xf numFmtId="49" fontId="8" fillId="2" borderId="12" xfId="0" applyNumberFormat="1" applyFont="1" applyFill="1" applyBorder="1" applyAlignment="1" applyProtection="1">
      <alignment horizontal="left" indent="1"/>
      <protection locked="0"/>
    </xf>
    <xf numFmtId="41" fontId="6" fillId="2" borderId="120" xfId="0" applyNumberFormat="1" applyFont="1" applyFill="1" applyBorder="1" applyAlignment="1"/>
    <xf numFmtId="41" fontId="8" fillId="9" borderId="24" xfId="0" applyNumberFormat="1" applyFont="1" applyFill="1" applyBorder="1" applyAlignment="1"/>
    <xf numFmtId="41" fontId="8" fillId="9" borderId="27" xfId="0" applyNumberFormat="1" applyFont="1" applyFill="1" applyBorder="1" applyAlignment="1"/>
    <xf numFmtId="41" fontId="9" fillId="11" borderId="59" xfId="0" applyNumberFormat="1" applyFont="1" applyFill="1" applyBorder="1" applyAlignment="1"/>
    <xf numFmtId="9" fontId="21" fillId="41" borderId="55" xfId="9" applyNumberFormat="1" applyFont="1" applyBorder="1" applyAlignment="1"/>
    <xf numFmtId="9" fontId="21" fillId="40" borderId="55" xfId="8" applyNumberFormat="1" applyFont="1" applyBorder="1" applyAlignment="1"/>
    <xf numFmtId="41" fontId="43" fillId="12" borderId="30" xfId="0" applyNumberFormat="1" applyFont="1" applyFill="1" applyBorder="1" applyAlignment="1"/>
    <xf numFmtId="41" fontId="43" fillId="12" borderId="59" xfId="0" applyNumberFormat="1" applyFont="1" applyFill="1" applyBorder="1" applyAlignment="1"/>
    <xf numFmtId="41" fontId="43" fillId="11" borderId="30" xfId="0" applyNumberFormat="1" applyFont="1" applyFill="1" applyBorder="1" applyAlignment="1"/>
    <xf numFmtId="41" fontId="9" fillId="38" borderId="24" xfId="0" applyNumberFormat="1" applyFont="1" applyFill="1" applyBorder="1" applyAlignment="1">
      <alignment horizontal="right"/>
    </xf>
    <xf numFmtId="41" fontId="8" fillId="8" borderId="9" xfId="0" applyNumberFormat="1" applyFont="1" applyFill="1" applyBorder="1" applyAlignment="1">
      <alignment horizontal="right"/>
    </xf>
    <xf numFmtId="41" fontId="8" fillId="8" borderId="25" xfId="0" applyNumberFormat="1" applyFont="1" applyFill="1" applyBorder="1" applyAlignment="1"/>
    <xf numFmtId="41" fontId="9" fillId="12" borderId="33" xfId="0" applyNumberFormat="1" applyFont="1" applyFill="1" applyBorder="1" applyAlignment="1"/>
    <xf numFmtId="41" fontId="9" fillId="15" borderId="25" xfId="0" applyNumberFormat="1" applyFont="1" applyFill="1" applyBorder="1" applyAlignment="1"/>
    <xf numFmtId="41" fontId="9" fillId="38" borderId="27" xfId="0" applyNumberFormat="1" applyFont="1" applyFill="1" applyBorder="1" applyAlignment="1">
      <alignment horizontal="right"/>
    </xf>
    <xf numFmtId="41" fontId="9" fillId="38" borderId="29" xfId="0" applyNumberFormat="1" applyFont="1" applyFill="1" applyBorder="1" applyAlignment="1">
      <alignment horizontal="right"/>
    </xf>
    <xf numFmtId="0" fontId="11" fillId="9" borderId="13" xfId="5" applyFont="1" applyFill="1" applyBorder="1" applyAlignment="1">
      <alignment horizontal="center"/>
    </xf>
    <xf numFmtId="0" fontId="11" fillId="9" borderId="0" xfId="5" applyFont="1" applyFill="1" applyBorder="1" applyAlignment="1">
      <alignment horizontal="center"/>
    </xf>
    <xf numFmtId="41" fontId="8" fillId="9" borderId="13" xfId="0" applyNumberFormat="1" applyFont="1" applyFill="1" applyBorder="1" applyAlignment="1"/>
    <xf numFmtId="41" fontId="8" fillId="9" borderId="0" xfId="0" applyNumberFormat="1" applyFont="1" applyFill="1" applyBorder="1" applyAlignment="1"/>
    <xf numFmtId="41" fontId="8" fillId="9" borderId="62" xfId="0" applyNumberFormat="1" applyFont="1" applyFill="1" applyBorder="1" applyAlignment="1"/>
    <xf numFmtId="9" fontId="9" fillId="3" borderId="0" xfId="3" applyFont="1" applyFill="1" applyBorder="1" applyAlignment="1"/>
    <xf numFmtId="0" fontId="48" fillId="2" borderId="0" xfId="5" applyFont="1" applyFill="1" applyBorder="1" applyAlignment="1">
      <alignment horizontal="left"/>
    </xf>
    <xf numFmtId="41" fontId="8" fillId="8" borderId="23" xfId="0" applyNumberFormat="1" applyFont="1" applyFill="1" applyBorder="1" applyAlignment="1"/>
    <xf numFmtId="41" fontId="8" fillId="8" borderId="121" xfId="0" applyNumberFormat="1" applyFont="1" applyFill="1" applyBorder="1" applyAlignment="1"/>
    <xf numFmtId="9" fontId="9" fillId="2" borderId="116" xfId="3" applyFont="1" applyFill="1" applyBorder="1" applyAlignment="1"/>
    <xf numFmtId="9" fontId="9" fillId="2" borderId="59" xfId="3" applyFont="1" applyFill="1" applyBorder="1" applyAlignment="1"/>
    <xf numFmtId="41" fontId="8" fillId="0" borderId="60" xfId="0" applyNumberFormat="1" applyFont="1" applyFill="1" applyBorder="1" applyAlignment="1"/>
    <xf numFmtId="41" fontId="8" fillId="4" borderId="60" xfId="0" applyNumberFormat="1" applyFont="1" applyFill="1" applyBorder="1" applyAlignment="1"/>
    <xf numFmtId="0" fontId="34" fillId="2" borderId="108" xfId="5" applyFont="1" applyFill="1" applyBorder="1" applyAlignment="1">
      <alignment horizontal="center"/>
    </xf>
    <xf numFmtId="0" fontId="34" fillId="2" borderId="33" xfId="5" applyFont="1" applyFill="1" applyBorder="1" applyAlignment="1">
      <alignment horizontal="center"/>
    </xf>
    <xf numFmtId="9" fontId="9" fillId="3" borderId="71" xfId="3" applyFont="1" applyFill="1" applyBorder="1" applyAlignment="1"/>
    <xf numFmtId="9" fontId="9" fillId="3" borderId="108" xfId="3" applyFont="1" applyFill="1" applyBorder="1" applyAlignment="1"/>
    <xf numFmtId="9" fontId="9" fillId="2" borderId="33" xfId="3" applyFont="1" applyFill="1" applyBorder="1" applyAlignment="1"/>
    <xf numFmtId="9" fontId="9" fillId="2" borderId="89" xfId="3" applyFont="1" applyFill="1" applyBorder="1" applyAlignment="1"/>
    <xf numFmtId="9" fontId="7" fillId="2" borderId="33" xfId="3" applyFont="1" applyFill="1" applyBorder="1" applyAlignment="1"/>
    <xf numFmtId="9" fontId="9" fillId="3" borderId="33" xfId="3" applyFont="1" applyFill="1" applyBorder="1" applyAlignment="1"/>
    <xf numFmtId="9" fontId="7" fillId="16" borderId="33" xfId="3" applyFont="1" applyFill="1" applyBorder="1" applyAlignment="1"/>
    <xf numFmtId="9" fontId="7" fillId="2" borderId="108" xfId="3" applyFont="1" applyFill="1" applyBorder="1" applyAlignment="1"/>
    <xf numFmtId="9" fontId="7" fillId="2" borderId="109" xfId="3" applyFont="1" applyFill="1" applyBorder="1" applyAlignment="1"/>
    <xf numFmtId="9" fontId="7" fillId="17" borderId="108" xfId="3" applyFont="1" applyFill="1" applyBorder="1" applyAlignment="1"/>
    <xf numFmtId="0" fontId="3" fillId="20" borderId="71" xfId="0" applyFont="1" applyFill="1" applyBorder="1" applyAlignment="1"/>
    <xf numFmtId="9" fontId="9" fillId="5" borderId="108" xfId="3" applyFont="1" applyFill="1" applyBorder="1" applyAlignment="1"/>
    <xf numFmtId="9" fontId="9" fillId="5" borderId="33" xfId="3" applyFont="1" applyFill="1" applyBorder="1" applyAlignment="1"/>
    <xf numFmtId="9" fontId="9" fillId="5" borderId="89" xfId="3" applyFont="1" applyFill="1" applyBorder="1" applyAlignment="1"/>
    <xf numFmtId="9" fontId="7" fillId="20" borderId="33" xfId="3" applyFont="1" applyFill="1" applyBorder="1" applyAlignment="1"/>
    <xf numFmtId="9" fontId="3" fillId="24" borderId="71" xfId="3" applyFont="1" applyFill="1" applyBorder="1" applyAlignment="1"/>
    <xf numFmtId="9" fontId="9" fillId="2" borderId="88" xfId="3" applyFont="1" applyFill="1" applyBorder="1" applyAlignment="1"/>
    <xf numFmtId="9" fontId="7" fillId="2" borderId="89" xfId="3" applyFont="1" applyFill="1" applyBorder="1" applyAlignment="1"/>
    <xf numFmtId="9" fontId="7" fillId="24" borderId="33" xfId="3" applyFont="1" applyFill="1" applyBorder="1" applyAlignment="1"/>
    <xf numFmtId="9" fontId="3" fillId="27" borderId="71" xfId="3" applyFont="1" applyFill="1" applyBorder="1" applyAlignment="1"/>
    <xf numFmtId="9" fontId="7" fillId="2" borderId="88" xfId="3" applyFont="1" applyFill="1" applyBorder="1" applyAlignment="1"/>
    <xf numFmtId="9" fontId="7" fillId="27" borderId="33" xfId="3" applyFont="1" applyFill="1" applyBorder="1" applyAlignment="1"/>
    <xf numFmtId="9" fontId="7" fillId="33" borderId="102" xfId="3" applyFont="1" applyFill="1" applyBorder="1" applyAlignment="1"/>
    <xf numFmtId="9" fontId="7" fillId="12" borderId="102" xfId="3" applyFont="1" applyFill="1" applyBorder="1" applyAlignment="1"/>
    <xf numFmtId="0" fontId="36" fillId="3" borderId="104" xfId="5" applyFont="1" applyFill="1" applyBorder="1" applyAlignment="1">
      <alignment horizontal="center"/>
    </xf>
    <xf numFmtId="0" fontId="36" fillId="3" borderId="34" xfId="5" applyFont="1" applyFill="1" applyBorder="1" applyAlignment="1">
      <alignment horizontal="center"/>
    </xf>
    <xf numFmtId="41" fontId="9" fillId="3" borderId="104" xfId="0" applyNumberFormat="1" applyFont="1" applyFill="1" applyBorder="1" applyAlignment="1"/>
    <xf numFmtId="41" fontId="9" fillId="3" borderId="34" xfId="0" applyNumberFormat="1" applyFont="1" applyFill="1" applyBorder="1" applyAlignment="1"/>
    <xf numFmtId="41" fontId="9" fillId="3" borderId="67" xfId="0" applyNumberFormat="1" applyFont="1" applyFill="1" applyBorder="1" applyAlignment="1"/>
    <xf numFmtId="41" fontId="9" fillId="13" borderId="34" xfId="0" applyNumberFormat="1" applyFont="1" applyFill="1" applyBorder="1" applyAlignment="1"/>
    <xf numFmtId="41" fontId="9" fillId="3" borderId="35" xfId="0" applyNumberFormat="1" applyFont="1" applyFill="1" applyBorder="1" applyAlignment="1"/>
    <xf numFmtId="41" fontId="9" fillId="19" borderId="104" xfId="0" applyNumberFormat="1" applyFont="1" applyFill="1" applyBorder="1" applyAlignment="1"/>
    <xf numFmtId="0" fontId="11" fillId="20" borderId="122" xfId="0" applyFont="1" applyFill="1" applyBorder="1" applyAlignment="1"/>
    <xf numFmtId="41" fontId="9" fillId="22" borderId="34" xfId="0" applyNumberFormat="1" applyFont="1" applyFill="1" applyBorder="1" applyAlignment="1"/>
    <xf numFmtId="41" fontId="9" fillId="3" borderId="85" xfId="0" applyNumberFormat="1" applyFont="1" applyFill="1" applyBorder="1" applyAlignment="1"/>
    <xf numFmtId="41" fontId="9" fillId="26" borderId="34" xfId="0" applyNumberFormat="1" applyFont="1" applyFill="1" applyBorder="1" applyAlignment="1"/>
    <xf numFmtId="41" fontId="9" fillId="29" borderId="34" xfId="0" applyNumberFormat="1" applyFont="1" applyFill="1" applyBorder="1" applyAlignment="1"/>
    <xf numFmtId="41" fontId="9" fillId="35" borderId="39" xfId="0" applyNumberFormat="1" applyFont="1" applyFill="1" applyBorder="1" applyAlignment="1"/>
    <xf numFmtId="41" fontId="9" fillId="3" borderId="123" xfId="0" applyNumberFormat="1" applyFont="1" applyFill="1" applyBorder="1" applyAlignment="1"/>
    <xf numFmtId="41" fontId="9" fillId="10" borderId="39" xfId="0" applyNumberFormat="1" applyFont="1" applyFill="1" applyBorder="1" applyAlignment="1"/>
    <xf numFmtId="41" fontId="9" fillId="3" borderId="72" xfId="0" applyNumberFormat="1" applyFont="1" applyFill="1" applyBorder="1" applyAlignment="1"/>
    <xf numFmtId="164" fontId="9" fillId="17" borderId="92" xfId="3" applyNumberFormat="1" applyFont="1" applyFill="1" applyBorder="1" applyAlignment="1"/>
    <xf numFmtId="164" fontId="9" fillId="2" borderId="92" xfId="3" applyNumberFormat="1" applyFont="1" applyFill="1" applyBorder="1" applyAlignment="1"/>
    <xf numFmtId="0" fontId="11" fillId="9" borderId="48" xfId="5" applyFont="1" applyFill="1" applyBorder="1" applyAlignment="1">
      <alignment horizontal="center"/>
    </xf>
    <xf numFmtId="41" fontId="8" fillId="12" borderId="30" xfId="0" applyNumberFormat="1" applyFont="1" applyFill="1" applyBorder="1" applyAlignment="1"/>
    <xf numFmtId="41" fontId="8" fillId="12" borderId="66" xfId="0" applyNumberFormat="1" applyFont="1" applyFill="1" applyBorder="1" applyAlignment="1"/>
    <xf numFmtId="41" fontId="8" fillId="12" borderId="59" xfId="0" applyNumberFormat="1" applyFont="1" applyFill="1" applyBorder="1" applyAlignment="1"/>
    <xf numFmtId="41" fontId="8" fillId="12" borderId="21" xfId="0" applyNumberFormat="1" applyFont="1" applyFill="1" applyBorder="1" applyAlignment="1"/>
    <xf numFmtId="41" fontId="8" fillId="12" borderId="30" xfId="0" applyNumberFormat="1" applyFont="1" applyFill="1" applyBorder="1" applyAlignment="1">
      <alignment horizontal="right"/>
    </xf>
    <xf numFmtId="41" fontId="9" fillId="12" borderId="9" xfId="0" applyNumberFormat="1" applyFont="1" applyFill="1" applyBorder="1" applyAlignment="1"/>
    <xf numFmtId="41" fontId="9" fillId="12" borderId="124" xfId="0" applyNumberFormat="1" applyFont="1" applyFill="1" applyBorder="1" applyAlignment="1"/>
    <xf numFmtId="41" fontId="8" fillId="8" borderId="124" xfId="0" applyNumberFormat="1" applyFont="1" applyFill="1" applyBorder="1" applyAlignment="1"/>
    <xf numFmtId="41" fontId="8" fillId="12" borderId="124" xfId="0" applyNumberFormat="1" applyFont="1" applyFill="1" applyBorder="1" applyAlignment="1"/>
    <xf numFmtId="9" fontId="11" fillId="20" borderId="71" xfId="3" applyFont="1" applyFill="1" applyBorder="1" applyAlignment="1"/>
    <xf numFmtId="9" fontId="8" fillId="3" borderId="30" xfId="3" applyFont="1" applyFill="1" applyBorder="1" applyAlignment="1"/>
    <xf numFmtId="9" fontId="7" fillId="2" borderId="71" xfId="3" applyFont="1" applyFill="1" applyBorder="1" applyAlignment="1"/>
    <xf numFmtId="9" fontId="9" fillId="38" borderId="59" xfId="3" applyFont="1" applyFill="1" applyBorder="1" applyAlignment="1">
      <alignment horizontal="right"/>
    </xf>
    <xf numFmtId="9" fontId="9" fillId="38" borderId="30" xfId="3" applyFont="1" applyFill="1" applyBorder="1" applyAlignment="1">
      <alignment horizontal="right"/>
    </xf>
    <xf numFmtId="9" fontId="9" fillId="3" borderId="77" xfId="3" applyFont="1" applyFill="1" applyBorder="1" applyAlignment="1"/>
    <xf numFmtId="167" fontId="9" fillId="2" borderId="34" xfId="10" applyNumberFormat="1" applyFont="1" applyFill="1" applyBorder="1" applyAlignment="1"/>
    <xf numFmtId="167" fontId="7" fillId="16" borderId="100" xfId="10" applyNumberFormat="1" applyFont="1" applyFill="1" applyBorder="1" applyAlignment="1"/>
    <xf numFmtId="167" fontId="9" fillId="2" borderId="69" xfId="10" applyNumberFormat="1" applyFont="1" applyFill="1" applyBorder="1" applyAlignment="1"/>
    <xf numFmtId="167" fontId="9" fillId="2" borderId="104" xfId="10" applyNumberFormat="1" applyFont="1" applyFill="1" applyBorder="1" applyAlignment="1"/>
    <xf numFmtId="167" fontId="7" fillId="2" borderId="34" xfId="10" applyNumberFormat="1" applyFont="1" applyFill="1" applyBorder="1" applyAlignment="1"/>
    <xf numFmtId="167" fontId="9" fillId="2" borderId="67" xfId="10" applyNumberFormat="1" applyFont="1" applyFill="1" applyBorder="1" applyAlignment="1"/>
    <xf numFmtId="167" fontId="7" fillId="17" borderId="39" xfId="10" applyNumberFormat="1" applyFont="1" applyFill="1" applyBorder="1" applyAlignment="1"/>
    <xf numFmtId="167" fontId="3" fillId="20" borderId="72" xfId="10" applyNumberFormat="1" applyFont="1" applyFill="1" applyBorder="1" applyAlignment="1"/>
    <xf numFmtId="167" fontId="7" fillId="2" borderId="104" xfId="10" applyNumberFormat="1" applyFont="1" applyFill="1" applyBorder="1" applyAlignment="1"/>
    <xf numFmtId="167" fontId="7" fillId="20" borderId="39" xfId="10" applyNumberFormat="1" applyFont="1" applyFill="1" applyBorder="1" applyAlignment="1"/>
    <xf numFmtId="167" fontId="3" fillId="24" borderId="72" xfId="10" applyNumberFormat="1" applyFont="1" applyFill="1" applyBorder="1" applyAlignment="1"/>
    <xf numFmtId="167" fontId="7" fillId="24" borderId="39" xfId="10" applyNumberFormat="1" applyFont="1" applyFill="1" applyBorder="1" applyAlignment="1"/>
    <xf numFmtId="167" fontId="3" fillId="27" borderId="72" xfId="10" applyNumberFormat="1" applyFont="1" applyFill="1" applyBorder="1" applyAlignment="1"/>
    <xf numFmtId="167" fontId="7" fillId="27" borderId="39" xfId="10" applyNumberFormat="1" applyFont="1" applyFill="1" applyBorder="1" applyAlignment="1"/>
    <xf numFmtId="167" fontId="9" fillId="33" borderId="72" xfId="10" applyNumberFormat="1" applyFont="1" applyFill="1" applyBorder="1" applyAlignment="1"/>
    <xf numFmtId="167" fontId="7" fillId="2" borderId="67" xfId="10" applyNumberFormat="1" applyFont="1" applyFill="1" applyBorder="1" applyAlignment="1"/>
    <xf numFmtId="167" fontId="7" fillId="33" borderId="39" xfId="10" applyNumberFormat="1" applyFont="1" applyFill="1" applyBorder="1" applyAlignment="1"/>
    <xf numFmtId="167" fontId="7" fillId="2" borderId="71" xfId="10" applyNumberFormat="1" applyFont="1" applyFill="1" applyBorder="1" applyAlignment="1"/>
    <xf numFmtId="167" fontId="7" fillId="16" borderId="5" xfId="10" applyNumberFormat="1" applyFont="1" applyFill="1" applyBorder="1" applyAlignment="1">
      <alignment horizontal="right"/>
    </xf>
    <xf numFmtId="167" fontId="7" fillId="2" borderId="69" xfId="10" applyNumberFormat="1" applyFont="1" applyFill="1" applyBorder="1" applyAlignment="1"/>
    <xf numFmtId="167" fontId="7" fillId="12" borderId="40" xfId="10" applyNumberFormat="1" applyFont="1" applyFill="1" applyBorder="1" applyAlignment="1"/>
    <xf numFmtId="167" fontId="7" fillId="8" borderId="5" xfId="10" applyNumberFormat="1" applyFont="1" applyFill="1" applyBorder="1" applyAlignment="1"/>
    <xf numFmtId="167" fontId="11" fillId="12" borderId="42" xfId="10" applyNumberFormat="1" applyFont="1" applyFill="1" applyBorder="1" applyAlignment="1"/>
    <xf numFmtId="0" fontId="11" fillId="9" borderId="59" xfId="5" applyFont="1" applyFill="1" applyBorder="1" applyAlignment="1">
      <alignment horizontal="center"/>
    </xf>
    <xf numFmtId="0" fontId="11" fillId="9" borderId="32" xfId="5" applyFont="1" applyFill="1" applyBorder="1" applyAlignment="1">
      <alignment horizontal="center"/>
    </xf>
    <xf numFmtId="41" fontId="8" fillId="6" borderId="124" xfId="0" applyNumberFormat="1" applyFont="1" applyFill="1" applyBorder="1" applyAlignment="1"/>
    <xf numFmtId="41" fontId="9" fillId="15" borderId="124" xfId="0" applyNumberFormat="1" applyFont="1" applyFill="1" applyBorder="1" applyAlignment="1"/>
    <xf numFmtId="41" fontId="8" fillId="9" borderId="59" xfId="0" applyNumberFormat="1" applyFont="1" applyFill="1" applyBorder="1" applyAlignment="1"/>
    <xf numFmtId="41" fontId="8" fillId="9" borderId="124" xfId="0" applyNumberFormat="1" applyFont="1" applyFill="1" applyBorder="1" applyAlignment="1"/>
    <xf numFmtId="41" fontId="8" fillId="9" borderId="66" xfId="0" applyNumberFormat="1" applyFont="1" applyFill="1" applyBorder="1" applyAlignment="1"/>
    <xf numFmtId="41" fontId="9" fillId="23" borderId="32" xfId="0" applyNumberFormat="1" applyFont="1" applyFill="1" applyBorder="1" applyAlignment="1"/>
    <xf numFmtId="41" fontId="9" fillId="25" borderId="32" xfId="0" applyNumberFormat="1" applyFont="1" applyFill="1" applyBorder="1" applyAlignment="1"/>
    <xf numFmtId="41" fontId="9" fillId="32" borderId="32" xfId="0" applyNumberFormat="1" applyFont="1" applyFill="1" applyBorder="1" applyAlignment="1"/>
    <xf numFmtId="0" fontId="11" fillId="9" borderId="124" xfId="5" applyFont="1" applyFill="1" applyBorder="1" applyAlignment="1">
      <alignment horizontal="center"/>
    </xf>
    <xf numFmtId="41" fontId="9" fillId="37" borderId="125" xfId="0" applyNumberFormat="1" applyFont="1" applyFill="1" applyBorder="1" applyAlignment="1"/>
    <xf numFmtId="41" fontId="9" fillId="38" borderId="121" xfId="0" applyNumberFormat="1" applyFont="1" applyFill="1" applyBorder="1" applyAlignment="1">
      <alignment horizontal="right"/>
    </xf>
    <xf numFmtId="41" fontId="9" fillId="38" borderId="5" xfId="0" applyNumberFormat="1" applyFont="1" applyFill="1" applyBorder="1" applyAlignment="1">
      <alignment horizontal="right"/>
    </xf>
    <xf numFmtId="41" fontId="9" fillId="38" borderId="4" xfId="0" applyNumberFormat="1" applyFont="1" applyFill="1" applyBorder="1" applyAlignment="1">
      <alignment horizontal="right"/>
    </xf>
    <xf numFmtId="41" fontId="9" fillId="38" borderId="124" xfId="0" applyNumberFormat="1" applyFont="1" applyFill="1" applyBorder="1" applyAlignment="1">
      <alignment horizontal="right"/>
    </xf>
    <xf numFmtId="41" fontId="8" fillId="2" borderId="126" xfId="0" applyNumberFormat="1" applyFont="1" applyFill="1" applyBorder="1" applyAlignment="1"/>
    <xf numFmtId="41" fontId="8" fillId="8" borderId="126" xfId="0" applyNumberFormat="1" applyFont="1" applyFill="1" applyBorder="1" applyAlignment="1"/>
    <xf numFmtId="9" fontId="9" fillId="2" borderId="124" xfId="3" applyFont="1" applyFill="1" applyBorder="1" applyAlignment="1"/>
    <xf numFmtId="9" fontId="9" fillId="3" borderId="124" xfId="3" applyFont="1" applyFill="1" applyBorder="1" applyAlignment="1"/>
    <xf numFmtId="167" fontId="9" fillId="2" borderId="127" xfId="10" applyNumberFormat="1" applyFont="1" applyFill="1" applyBorder="1" applyAlignment="1"/>
    <xf numFmtId="0" fontId="8" fillId="2" borderId="9" xfId="2" applyFont="1" applyFill="1" applyBorder="1" applyAlignment="1">
      <alignment horizontal="left" indent="1"/>
    </xf>
    <xf numFmtId="41" fontId="8" fillId="0" borderId="126" xfId="0" applyNumberFormat="1" applyFont="1" applyFill="1" applyBorder="1" applyAlignment="1"/>
    <xf numFmtId="9" fontId="9" fillId="2" borderId="126" xfId="3" applyFont="1" applyFill="1" applyBorder="1" applyAlignment="1"/>
    <xf numFmtId="41" fontId="9" fillId="3" borderId="127" xfId="0" applyNumberFormat="1" applyFont="1" applyFill="1" applyBorder="1" applyAlignment="1"/>
    <xf numFmtId="165" fontId="43" fillId="0" borderId="1" xfId="0" applyNumberFormat="1" applyFont="1" applyFill="1" applyBorder="1" applyAlignment="1">
      <alignment horizontal="center"/>
    </xf>
    <xf numFmtId="0" fontId="33" fillId="2" borderId="0" xfId="5" applyFont="1" applyFill="1" applyBorder="1" applyAlignment="1">
      <alignment horizontal="center"/>
    </xf>
    <xf numFmtId="0" fontId="5" fillId="2" borderId="0" xfId="5" applyFont="1" applyFill="1"/>
    <xf numFmtId="0" fontId="5" fillId="2" borderId="0" xfId="0" applyFont="1" applyFill="1" applyAlignment="1">
      <alignment horizontal="center"/>
    </xf>
    <xf numFmtId="0" fontId="53" fillId="2" borderId="0" xfId="0" applyFont="1" applyFill="1"/>
    <xf numFmtId="0" fontId="43" fillId="2" borderId="12" xfId="0" applyFont="1" applyFill="1" applyBorder="1" applyAlignment="1">
      <alignment horizontal="left"/>
    </xf>
    <xf numFmtId="41" fontId="43" fillId="2" borderId="13" xfId="0" applyNumberFormat="1" applyFont="1" applyFill="1" applyBorder="1" applyAlignment="1"/>
    <xf numFmtId="41" fontId="43" fillId="8" borderId="23" xfId="0" applyNumberFormat="1" applyFont="1" applyFill="1" applyBorder="1" applyAlignment="1"/>
    <xf numFmtId="41" fontId="43" fillId="2" borderId="23" xfId="0" applyNumberFormat="1" applyFont="1" applyFill="1" applyBorder="1" applyAlignment="1"/>
    <xf numFmtId="41" fontId="43" fillId="2" borderId="19" xfId="0" applyNumberFormat="1" applyFont="1" applyFill="1" applyBorder="1" applyAlignment="1"/>
    <xf numFmtId="41" fontId="43" fillId="0" borderId="27" xfId="0" applyNumberFormat="1" applyFont="1" applyFill="1" applyBorder="1" applyAlignment="1"/>
    <xf numFmtId="41" fontId="43" fillId="0" borderId="74" xfId="0" applyNumberFormat="1" applyFont="1" applyFill="1" applyBorder="1" applyAlignment="1"/>
    <xf numFmtId="41" fontId="43" fillId="4" borderId="24" xfId="0" applyNumberFormat="1" applyFont="1" applyFill="1" applyBorder="1" applyAlignment="1"/>
    <xf numFmtId="41" fontId="43" fillId="2" borderId="27" xfId="0" applyNumberFormat="1" applyFont="1" applyFill="1" applyBorder="1" applyAlignment="1"/>
    <xf numFmtId="41" fontId="43" fillId="2" borderId="24" xfId="0" applyNumberFormat="1" applyFont="1" applyFill="1" applyBorder="1" applyAlignment="1"/>
    <xf numFmtId="41" fontId="43" fillId="2" borderId="108" xfId="0" applyNumberFormat="1" applyFont="1" applyFill="1" applyBorder="1" applyAlignment="1"/>
    <xf numFmtId="41" fontId="43" fillId="8" borderId="13" xfId="0" applyNumberFormat="1" applyFont="1" applyFill="1" applyBorder="1" applyAlignment="1"/>
    <xf numFmtId="41" fontId="43" fillId="8" borderId="108" xfId="0" applyNumberFormat="1" applyFont="1" applyFill="1" applyBorder="1" applyAlignment="1"/>
    <xf numFmtId="41" fontId="43" fillId="8" borderId="59" xfId="0" applyNumberFormat="1" applyFont="1" applyFill="1" applyBorder="1" applyAlignment="1"/>
    <xf numFmtId="41" fontId="43" fillId="8" borderId="24" xfId="0" applyNumberFormat="1" applyFont="1" applyFill="1" applyBorder="1" applyAlignment="1"/>
    <xf numFmtId="41" fontId="17" fillId="8" borderId="24" xfId="0" applyNumberFormat="1" applyFont="1" applyFill="1" applyBorder="1" applyAlignment="1"/>
    <xf numFmtId="41" fontId="17" fillId="8" borderId="27" xfId="0" applyNumberFormat="1" applyFont="1" applyFill="1" applyBorder="1" applyAlignment="1"/>
    <xf numFmtId="0" fontId="54" fillId="8" borderId="0" xfId="0" applyFont="1" applyFill="1" applyBorder="1" applyAlignment="1">
      <alignment horizontal="center"/>
    </xf>
    <xf numFmtId="49" fontId="43" fillId="2" borderId="2" xfId="0" applyNumberFormat="1" applyFont="1" applyFill="1" applyBorder="1" applyAlignment="1">
      <alignment horizontal="left" indent="1"/>
    </xf>
    <xf numFmtId="41" fontId="43" fillId="2" borderId="0" xfId="0" applyNumberFormat="1" applyFont="1" applyFill="1" applyBorder="1" applyAlignment="1"/>
    <xf numFmtId="41" fontId="43" fillId="2" borderId="7" xfId="0" applyNumberFormat="1" applyFont="1" applyFill="1" applyBorder="1" applyAlignment="1"/>
    <xf numFmtId="41" fontId="43" fillId="2" borderId="55" xfId="0" applyNumberFormat="1" applyFont="1" applyFill="1" applyBorder="1" applyAlignment="1"/>
    <xf numFmtId="41" fontId="43" fillId="0" borderId="9" xfId="0" applyNumberFormat="1" applyFont="1" applyFill="1" applyBorder="1" applyAlignment="1"/>
    <xf numFmtId="41" fontId="43" fillId="4" borderId="9" xfId="0" applyNumberFormat="1" applyFont="1" applyFill="1" applyBorder="1" applyAlignment="1"/>
    <xf numFmtId="41" fontId="43" fillId="2" borderId="28" xfId="0" applyNumberFormat="1" applyFont="1" applyFill="1" applyBorder="1" applyAlignment="1"/>
    <xf numFmtId="41" fontId="43" fillId="2" borderId="9" xfId="0" applyNumberFormat="1" applyFont="1" applyFill="1" applyBorder="1" applyAlignment="1"/>
    <xf numFmtId="41" fontId="43" fillId="2" borderId="33" xfId="0" applyNumberFormat="1" applyFont="1" applyFill="1" applyBorder="1" applyAlignment="1"/>
    <xf numFmtId="41" fontId="43" fillId="8" borderId="0" xfId="0" applyNumberFormat="1" applyFont="1" applyFill="1" applyBorder="1" applyAlignment="1"/>
    <xf numFmtId="41" fontId="43" fillId="8" borderId="33" xfId="0" applyNumberFormat="1" applyFont="1" applyFill="1" applyBorder="1" applyAlignment="1"/>
    <xf numFmtId="41" fontId="43" fillId="8" borderId="30" xfId="0" applyNumberFormat="1" applyFont="1" applyFill="1" applyBorder="1" applyAlignment="1"/>
    <xf numFmtId="41" fontId="43" fillId="8" borderId="124" xfId="0" applyNumberFormat="1" applyFont="1" applyFill="1" applyBorder="1" applyAlignment="1"/>
    <xf numFmtId="41" fontId="43" fillId="8" borderId="9" xfId="0" applyNumberFormat="1" applyFont="1" applyFill="1" applyBorder="1" applyAlignment="1"/>
    <xf numFmtId="41" fontId="43" fillId="8" borderId="28" xfId="0" applyNumberFormat="1" applyFont="1" applyFill="1" applyBorder="1" applyAlignment="1"/>
    <xf numFmtId="9" fontId="43" fillId="7" borderId="0" xfId="3" applyFont="1" applyFill="1" applyBorder="1"/>
    <xf numFmtId="49" fontId="43" fillId="2" borderId="2" xfId="0" applyNumberFormat="1" applyFont="1" applyFill="1" applyBorder="1" applyAlignment="1" applyProtection="1">
      <alignment horizontal="left" indent="1"/>
      <protection locked="0"/>
    </xf>
    <xf numFmtId="41" fontId="43" fillId="8" borderId="7" xfId="0" applyNumberFormat="1" applyFont="1" applyFill="1" applyBorder="1" applyAlignment="1"/>
    <xf numFmtId="41" fontId="43" fillId="2" borderId="54" xfId="0" applyNumberFormat="1" applyFont="1" applyFill="1" applyBorder="1" applyAlignment="1"/>
    <xf numFmtId="41" fontId="43" fillId="0" borderId="28" xfId="0" applyNumberFormat="1" applyFont="1" applyFill="1" applyBorder="1" applyAlignment="1"/>
    <xf numFmtId="41" fontId="43" fillId="0" borderId="0" xfId="0" applyNumberFormat="1" applyFont="1" applyFill="1" applyBorder="1" applyAlignment="1"/>
    <xf numFmtId="41" fontId="43" fillId="9" borderId="124" xfId="0" applyNumberFormat="1" applyFont="1" applyFill="1" applyBorder="1" applyAlignment="1"/>
    <xf numFmtId="41" fontId="43" fillId="9" borderId="0" xfId="0" applyNumberFormat="1" applyFont="1" applyFill="1" applyBorder="1" applyAlignment="1"/>
    <xf numFmtId="41" fontId="43" fillId="9" borderId="9" xfId="0" applyNumberFormat="1" applyFont="1" applyFill="1" applyBorder="1" applyAlignment="1"/>
    <xf numFmtId="41" fontId="43" fillId="9" borderId="28" xfId="0" applyNumberFormat="1" applyFont="1" applyFill="1" applyBorder="1" applyAlignment="1"/>
    <xf numFmtId="41" fontId="43" fillId="12" borderId="66" xfId="0" applyNumberFormat="1" applyFont="1" applyFill="1" applyBorder="1" applyAlignment="1"/>
    <xf numFmtId="9" fontId="43" fillId="8" borderId="0" xfId="3" applyFont="1" applyFill="1" applyBorder="1"/>
    <xf numFmtId="0" fontId="43" fillId="2" borderId="60" xfId="2" applyFont="1" applyFill="1" applyBorder="1" applyAlignment="1">
      <alignment horizontal="left" indent="1"/>
    </xf>
    <xf numFmtId="41" fontId="43" fillId="2" borderId="62" xfId="0" applyNumberFormat="1" applyFont="1" applyFill="1" applyBorder="1" applyAlignment="1"/>
    <xf numFmtId="41" fontId="43" fillId="8" borderId="60" xfId="0" applyNumberFormat="1" applyFont="1" applyFill="1" applyBorder="1" applyAlignment="1"/>
    <xf numFmtId="41" fontId="43" fillId="2" borderId="60" xfId="0" applyNumberFormat="1" applyFont="1" applyFill="1" applyBorder="1" applyAlignment="1"/>
    <xf numFmtId="41" fontId="43" fillId="2" borderId="86" xfId="0" applyNumberFormat="1" applyFont="1" applyFill="1" applyBorder="1" applyAlignment="1"/>
    <xf numFmtId="41" fontId="43" fillId="0" borderId="65" xfId="0" applyNumberFormat="1" applyFont="1" applyFill="1" applyBorder="1" applyAlignment="1"/>
    <xf numFmtId="41" fontId="43" fillId="0" borderId="89" xfId="0" applyNumberFormat="1" applyFont="1" applyFill="1" applyBorder="1" applyAlignment="1"/>
    <xf numFmtId="41" fontId="43" fillId="4" borderId="64" xfId="0" applyNumberFormat="1" applyFont="1" applyFill="1" applyBorder="1" applyAlignment="1"/>
    <xf numFmtId="41" fontId="43" fillId="2" borderId="65" xfId="0" applyNumberFormat="1" applyFont="1" applyFill="1" applyBorder="1" applyAlignment="1"/>
    <xf numFmtId="41" fontId="43" fillId="2" borderId="64" xfId="0" applyNumberFormat="1" applyFont="1" applyFill="1" applyBorder="1" applyAlignment="1"/>
    <xf numFmtId="41" fontId="43" fillId="2" borderId="89" xfId="0" applyNumberFormat="1" applyFont="1" applyFill="1" applyBorder="1" applyAlignment="1"/>
    <xf numFmtId="41" fontId="43" fillId="8" borderId="62" xfId="0" applyNumberFormat="1" applyFont="1" applyFill="1" applyBorder="1" applyAlignment="1"/>
    <xf numFmtId="41" fontId="43" fillId="8" borderId="89" xfId="0" applyNumberFormat="1" applyFont="1" applyFill="1" applyBorder="1" applyAlignment="1"/>
    <xf numFmtId="41" fontId="43" fillId="8" borderId="66" xfId="0" applyNumberFormat="1" applyFont="1" applyFill="1" applyBorder="1" applyAlignment="1"/>
    <xf numFmtId="41" fontId="43" fillId="8" borderId="64" xfId="0" applyNumberFormat="1" applyFont="1" applyFill="1" applyBorder="1" applyAlignment="1"/>
    <xf numFmtId="41" fontId="43" fillId="8" borderId="65" xfId="0" applyNumberFormat="1" applyFont="1" applyFill="1" applyBorder="1" applyAlignment="1"/>
    <xf numFmtId="0" fontId="43" fillId="2" borderId="2" xfId="0" applyFont="1" applyFill="1" applyBorder="1" applyAlignment="1">
      <alignment horizontal="left" indent="1"/>
    </xf>
    <xf numFmtId="41" fontId="43" fillId="0" borderId="33" xfId="0" applyNumberFormat="1" applyFont="1" applyFill="1" applyBorder="1" applyAlignment="1"/>
    <xf numFmtId="41" fontId="43" fillId="8" borderId="27" xfId="0" applyNumberFormat="1" applyFont="1" applyFill="1" applyBorder="1" applyAlignment="1"/>
  </cellXfs>
  <cellStyles count="11">
    <cellStyle name="40% - Accent2" xfId="7" builtinId="35"/>
    <cellStyle name="60% - Accent3" xfId="8" builtinId="40"/>
    <cellStyle name="60% - Accent6" xfId="9" builtinId="52"/>
    <cellStyle name="Comma" xfId="10" builtinId="3"/>
    <cellStyle name="Normal" xfId="0" builtinId="0"/>
    <cellStyle name="Normal 2" xfId="5" xr:uid="{00000000-0005-0000-0000-000001000000}"/>
    <cellStyle name="Normal 3" xfId="1" xr:uid="{00000000-0005-0000-0000-000002000000}"/>
    <cellStyle name="Normal 4" xfId="4" xr:uid="{00000000-0005-0000-0000-000003000000}"/>
    <cellStyle name="Normal_enrl-degree-programs-comparison" xfId="2" xr:uid="{00000000-0005-0000-0000-000004000000}"/>
    <cellStyle name="Percent" xfId="3" builtinId="5"/>
    <cellStyle name="Percent 2" xfId="6" xr:uid="{00000000-0005-0000-0000-000006000000}"/>
  </cellStyles>
  <dxfs count="0"/>
  <tableStyles count="0" defaultTableStyle="TableStyleMedium9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GB143"/>
  <sheetViews>
    <sheetView showGridLines="0" tabSelected="1" zoomScaleNormal="100" zoomScaleSheetLayoutView="75" workbookViewId="0">
      <pane xSplit="19" topLeftCell="T1" activePane="topRight" state="frozen"/>
      <selection pane="topRight" activeCell="Y5" sqref="Y5"/>
    </sheetView>
  </sheetViews>
  <sheetFormatPr defaultRowHeight="12" x14ac:dyDescent="0.2"/>
  <cols>
    <col min="1" max="1" width="49.28515625" style="289" customWidth="1"/>
    <col min="2" max="7" width="7.7109375" style="289" hidden="1" customWidth="1"/>
    <col min="8" max="11" width="7.7109375" style="612" hidden="1" customWidth="1"/>
    <col min="12" max="12" width="7.7109375" style="613" hidden="1" customWidth="1"/>
    <col min="13" max="14" width="7.7109375" style="612" hidden="1" customWidth="1"/>
    <col min="15" max="16" width="7.7109375" style="290" hidden="1" customWidth="1"/>
    <col min="17" max="17" width="6.7109375" style="290" hidden="1" customWidth="1"/>
    <col min="18" max="18" width="7.42578125" style="290" hidden="1" customWidth="1"/>
    <col min="19" max="19" width="6.7109375" style="290" hidden="1" customWidth="1"/>
    <col min="20" max="20" width="8.28515625" style="290" customWidth="1"/>
    <col min="21" max="24" width="8.28515625" style="290" hidden="1" customWidth="1"/>
    <col min="25" max="30" width="8.28515625" style="290" customWidth="1"/>
    <col min="31" max="31" width="8" style="19" customWidth="1"/>
    <col min="32" max="32" width="8" style="292" customWidth="1"/>
    <col min="33" max="33" width="8" style="19" customWidth="1"/>
    <col min="34" max="34" width="8" style="288" customWidth="1"/>
    <col min="35" max="35" width="7.85546875" style="491" customWidth="1"/>
    <col min="36" max="36" width="9.42578125" style="489" customWidth="1"/>
    <col min="37" max="38" width="9.140625" style="489" customWidth="1"/>
    <col min="39" max="43" width="9.140625" style="17" customWidth="1"/>
    <col min="44" max="16384" width="9.140625" style="8"/>
  </cols>
  <sheetData>
    <row r="1" spans="1:184" ht="15.75" x14ac:dyDescent="0.25">
      <c r="A1" s="666" t="s">
        <v>132</v>
      </c>
      <c r="B1" s="492"/>
      <c r="C1" s="492"/>
      <c r="D1" s="493"/>
      <c r="E1" s="493"/>
      <c r="F1" s="494"/>
      <c r="G1" s="493"/>
      <c r="H1" s="495"/>
      <c r="I1" s="495"/>
      <c r="J1" s="495"/>
      <c r="K1" s="495"/>
      <c r="L1" s="496"/>
      <c r="M1" s="495"/>
      <c r="N1" s="495"/>
      <c r="O1" s="495"/>
      <c r="P1" s="495"/>
      <c r="Q1" s="495"/>
      <c r="R1" s="495"/>
      <c r="S1" s="495"/>
      <c r="T1" s="495"/>
      <c r="U1" s="495"/>
      <c r="V1" s="495"/>
      <c r="W1" s="495"/>
      <c r="X1" s="495"/>
      <c r="Y1" s="495"/>
      <c r="Z1" s="495"/>
      <c r="AA1" s="495"/>
      <c r="AB1" s="495"/>
      <c r="AC1" s="495"/>
      <c r="AD1" s="495"/>
      <c r="AE1" s="493"/>
      <c r="AF1" s="497"/>
      <c r="AG1" s="305"/>
      <c r="AH1" s="308"/>
      <c r="AI1" s="470"/>
      <c r="AJ1" s="471"/>
      <c r="AK1" s="471"/>
      <c r="AL1" s="471"/>
      <c r="AM1" s="306"/>
      <c r="AN1" s="306"/>
      <c r="AO1" s="306"/>
      <c r="AP1" s="306"/>
      <c r="AQ1" s="306"/>
      <c r="AR1" s="304"/>
      <c r="AS1" s="304"/>
      <c r="AT1" s="304"/>
      <c r="AU1" s="304"/>
      <c r="AV1" s="304"/>
      <c r="AW1" s="304"/>
      <c r="AX1" s="304"/>
      <c r="AY1" s="304"/>
      <c r="AZ1" s="304"/>
      <c r="BA1" s="304"/>
      <c r="BB1" s="304"/>
      <c r="BC1" s="304"/>
      <c r="BD1" s="304"/>
      <c r="BE1" s="304"/>
      <c r="BF1" s="304"/>
      <c r="BG1" s="304"/>
      <c r="BH1" s="304"/>
      <c r="BI1" s="304"/>
      <c r="BJ1" s="304"/>
      <c r="BK1" s="304"/>
      <c r="BL1" s="304"/>
      <c r="BM1" s="304"/>
      <c r="BN1" s="304"/>
      <c r="BO1" s="304"/>
      <c r="BP1" s="304"/>
      <c r="BQ1" s="304"/>
      <c r="BR1" s="304"/>
      <c r="BS1" s="304"/>
      <c r="BT1" s="304"/>
      <c r="BU1" s="304"/>
      <c r="BV1" s="304"/>
      <c r="BW1" s="304"/>
      <c r="BX1" s="304"/>
      <c r="BY1" s="304"/>
      <c r="BZ1" s="304"/>
      <c r="CA1" s="304"/>
      <c r="CB1" s="304"/>
      <c r="CC1" s="304"/>
      <c r="CD1" s="304"/>
      <c r="CE1" s="304"/>
      <c r="CF1" s="304"/>
      <c r="CG1" s="304"/>
      <c r="CH1" s="304"/>
      <c r="CI1" s="304"/>
      <c r="CJ1" s="304"/>
      <c r="CK1" s="304"/>
      <c r="CL1" s="304"/>
      <c r="CM1" s="304"/>
      <c r="CN1" s="304"/>
      <c r="CO1" s="304"/>
      <c r="CP1" s="304"/>
      <c r="CQ1" s="304"/>
      <c r="CR1" s="304"/>
      <c r="CS1" s="304"/>
      <c r="CT1" s="304"/>
      <c r="CU1" s="304"/>
      <c r="CV1" s="304"/>
      <c r="CW1" s="304"/>
      <c r="CX1" s="304"/>
      <c r="CY1" s="304"/>
      <c r="CZ1" s="304"/>
      <c r="DA1" s="304"/>
      <c r="DB1" s="304"/>
      <c r="DC1" s="304"/>
      <c r="DD1" s="304"/>
      <c r="DE1" s="304"/>
      <c r="DF1" s="304"/>
      <c r="DG1" s="304"/>
      <c r="DH1" s="304"/>
      <c r="DI1" s="304"/>
      <c r="DJ1" s="304"/>
      <c r="DK1" s="304"/>
      <c r="DL1" s="304"/>
      <c r="DM1" s="304"/>
      <c r="DN1" s="304"/>
      <c r="DO1" s="304"/>
      <c r="DP1" s="304"/>
      <c r="DQ1" s="304"/>
      <c r="DR1" s="304"/>
      <c r="DS1" s="304"/>
      <c r="DT1" s="304"/>
      <c r="DU1" s="304"/>
      <c r="DV1" s="304"/>
      <c r="DW1" s="304"/>
      <c r="DX1" s="304"/>
      <c r="DY1" s="304"/>
      <c r="DZ1" s="304"/>
      <c r="EA1" s="304"/>
      <c r="EB1" s="304"/>
      <c r="EC1" s="304"/>
      <c r="ED1" s="304"/>
      <c r="EE1" s="304"/>
      <c r="EF1" s="304"/>
      <c r="EG1" s="304"/>
      <c r="EH1" s="304"/>
      <c r="EI1" s="304"/>
      <c r="EJ1" s="304"/>
      <c r="EK1" s="304"/>
      <c r="EL1" s="304"/>
      <c r="EM1" s="304"/>
      <c r="EN1" s="304"/>
      <c r="EO1" s="304"/>
      <c r="EP1" s="304"/>
      <c r="EQ1" s="304"/>
      <c r="ER1" s="304"/>
      <c r="ES1" s="304"/>
      <c r="ET1" s="304"/>
      <c r="EU1" s="304"/>
      <c r="EV1" s="304"/>
      <c r="EW1" s="304"/>
      <c r="EX1" s="304"/>
      <c r="EY1" s="304"/>
      <c r="EZ1" s="304"/>
      <c r="FA1" s="304"/>
      <c r="FB1" s="304"/>
      <c r="FC1" s="304"/>
      <c r="FD1" s="304"/>
      <c r="FE1" s="304"/>
      <c r="FF1" s="304"/>
      <c r="FG1" s="304"/>
      <c r="FH1" s="304"/>
      <c r="FI1" s="304"/>
      <c r="FJ1" s="304"/>
      <c r="FK1" s="304"/>
      <c r="FL1" s="304"/>
      <c r="FM1" s="304"/>
      <c r="FN1" s="304"/>
      <c r="FO1" s="304"/>
      <c r="FP1" s="304"/>
      <c r="FQ1" s="304"/>
      <c r="FR1" s="304"/>
      <c r="FS1" s="304"/>
      <c r="FT1" s="304"/>
      <c r="FU1" s="304"/>
      <c r="FV1" s="304"/>
      <c r="FW1" s="304"/>
      <c r="FX1" s="304"/>
      <c r="FY1" s="304"/>
      <c r="FZ1" s="304"/>
      <c r="GA1" s="304"/>
      <c r="GB1" s="304"/>
    </row>
    <row r="2" spans="1:184" ht="9.75" customHeight="1" x14ac:dyDescent="0.25">
      <c r="A2" s="783"/>
      <c r="B2" s="783"/>
      <c r="C2" s="783"/>
      <c r="D2" s="783"/>
      <c r="E2" s="783"/>
      <c r="F2" s="783"/>
      <c r="G2" s="783"/>
      <c r="H2" s="783"/>
      <c r="I2" s="783"/>
      <c r="J2" s="783"/>
      <c r="K2" s="783"/>
      <c r="L2" s="783"/>
      <c r="M2" s="783"/>
      <c r="N2" s="783"/>
      <c r="O2" s="783"/>
      <c r="P2" s="783"/>
      <c r="Q2" s="783"/>
      <c r="R2" s="783"/>
      <c r="S2" s="783"/>
      <c r="T2" s="783"/>
      <c r="U2" s="783"/>
      <c r="V2" s="783"/>
      <c r="W2" s="783"/>
      <c r="X2" s="783"/>
      <c r="Y2" s="783"/>
      <c r="Z2" s="783"/>
      <c r="AA2" s="783"/>
      <c r="AB2" s="783"/>
      <c r="AC2" s="783"/>
      <c r="AD2" s="783"/>
      <c r="AE2" s="783"/>
      <c r="AF2" s="783"/>
      <c r="AG2" s="783"/>
      <c r="AH2" s="783"/>
      <c r="AI2" s="470"/>
      <c r="AJ2" s="471"/>
      <c r="AK2" s="471"/>
      <c r="AL2" s="471"/>
      <c r="AM2" s="306"/>
      <c r="AN2" s="306"/>
      <c r="AO2" s="306"/>
      <c r="AP2" s="306"/>
      <c r="AQ2" s="306"/>
      <c r="AR2" s="304"/>
      <c r="AS2" s="304"/>
      <c r="AT2" s="304"/>
      <c r="AU2" s="304"/>
      <c r="AV2" s="304"/>
      <c r="AW2" s="304"/>
      <c r="AX2" s="304"/>
      <c r="AY2" s="304"/>
      <c r="AZ2" s="304"/>
      <c r="BA2" s="304"/>
      <c r="BB2" s="304"/>
      <c r="BC2" s="304"/>
      <c r="BD2" s="304"/>
      <c r="BE2" s="304"/>
      <c r="BF2" s="304"/>
      <c r="BG2" s="304"/>
      <c r="BH2" s="304"/>
      <c r="BI2" s="304"/>
      <c r="BJ2" s="304"/>
      <c r="BK2" s="304"/>
      <c r="BL2" s="304"/>
      <c r="BM2" s="304"/>
      <c r="BN2" s="304"/>
      <c r="BO2" s="304"/>
      <c r="BP2" s="304"/>
      <c r="BQ2" s="304"/>
      <c r="BR2" s="304"/>
      <c r="BS2" s="304"/>
      <c r="BT2" s="304"/>
      <c r="BU2" s="304"/>
      <c r="BV2" s="304"/>
      <c r="BW2" s="304"/>
      <c r="BX2" s="304"/>
      <c r="BY2" s="304"/>
      <c r="BZ2" s="304"/>
      <c r="CA2" s="304"/>
      <c r="CB2" s="304"/>
      <c r="CC2" s="304"/>
      <c r="CD2" s="304"/>
      <c r="CE2" s="304"/>
      <c r="CF2" s="304"/>
      <c r="CG2" s="304"/>
      <c r="CH2" s="304"/>
      <c r="CI2" s="304"/>
      <c r="CJ2" s="304"/>
      <c r="CK2" s="304"/>
      <c r="CL2" s="304"/>
      <c r="CM2" s="304"/>
      <c r="CN2" s="304"/>
      <c r="CO2" s="304"/>
      <c r="CP2" s="304"/>
      <c r="CQ2" s="304"/>
      <c r="CR2" s="304"/>
      <c r="CS2" s="304"/>
      <c r="CT2" s="304"/>
      <c r="CU2" s="304"/>
      <c r="CV2" s="304"/>
      <c r="CW2" s="304"/>
      <c r="CX2" s="304"/>
      <c r="CY2" s="304"/>
      <c r="CZ2" s="304"/>
      <c r="DA2" s="304"/>
      <c r="DB2" s="304"/>
      <c r="DC2" s="304"/>
      <c r="DD2" s="304"/>
      <c r="DE2" s="304"/>
      <c r="DF2" s="304"/>
      <c r="DG2" s="304"/>
      <c r="DH2" s="304"/>
      <c r="DI2" s="304"/>
      <c r="DJ2" s="304"/>
      <c r="DK2" s="304"/>
      <c r="DL2" s="304"/>
      <c r="DM2" s="304"/>
      <c r="DN2" s="304"/>
      <c r="DO2" s="304"/>
      <c r="DP2" s="304"/>
      <c r="DQ2" s="304"/>
      <c r="DR2" s="304"/>
      <c r="DS2" s="304"/>
      <c r="DT2" s="304"/>
      <c r="DU2" s="304"/>
      <c r="DV2" s="304"/>
      <c r="DW2" s="304"/>
      <c r="DX2" s="304"/>
      <c r="DY2" s="304"/>
      <c r="DZ2" s="304"/>
      <c r="EA2" s="304"/>
      <c r="EB2" s="304"/>
      <c r="EC2" s="304"/>
      <c r="ED2" s="304"/>
      <c r="EE2" s="304"/>
      <c r="EF2" s="304"/>
      <c r="EG2" s="304"/>
      <c r="EH2" s="304"/>
      <c r="EI2" s="304"/>
      <c r="EJ2" s="304"/>
      <c r="EK2" s="304"/>
      <c r="EL2" s="304"/>
      <c r="EM2" s="304"/>
      <c r="EN2" s="304"/>
      <c r="EO2" s="304"/>
      <c r="EP2" s="304"/>
      <c r="EQ2" s="304"/>
      <c r="ER2" s="304"/>
      <c r="ES2" s="304"/>
      <c r="ET2" s="304"/>
      <c r="EU2" s="304"/>
      <c r="EV2" s="304"/>
      <c r="EW2" s="304"/>
      <c r="EX2" s="304"/>
      <c r="EY2" s="304"/>
      <c r="EZ2" s="304"/>
      <c r="FA2" s="304"/>
      <c r="FB2" s="304"/>
      <c r="FC2" s="304"/>
      <c r="FD2" s="304"/>
      <c r="FE2" s="304"/>
      <c r="FF2" s="304"/>
      <c r="FG2" s="304"/>
      <c r="FH2" s="304"/>
      <c r="FI2" s="304"/>
      <c r="FJ2" s="304"/>
      <c r="FK2" s="304"/>
      <c r="FL2" s="304"/>
      <c r="FM2" s="304"/>
      <c r="FN2" s="304"/>
      <c r="FO2" s="304"/>
      <c r="FP2" s="304"/>
      <c r="FQ2" s="304"/>
      <c r="FR2" s="304"/>
      <c r="FS2" s="304"/>
      <c r="FT2" s="304"/>
      <c r="FU2" s="304"/>
      <c r="FV2" s="304"/>
      <c r="FW2" s="304"/>
      <c r="FX2" s="304"/>
      <c r="FY2" s="304"/>
      <c r="FZ2" s="304"/>
      <c r="GA2" s="304"/>
      <c r="GB2" s="304"/>
    </row>
    <row r="3" spans="1:184" ht="12.75" x14ac:dyDescent="0.2">
      <c r="A3" s="498"/>
      <c r="B3" s="499" t="s">
        <v>0</v>
      </c>
      <c r="C3" s="500" t="s">
        <v>0</v>
      </c>
      <c r="D3" s="500" t="s">
        <v>0</v>
      </c>
      <c r="E3" s="501" t="s">
        <v>0</v>
      </c>
      <c r="F3" s="499" t="s">
        <v>0</v>
      </c>
      <c r="G3" s="502" t="s">
        <v>0</v>
      </c>
      <c r="H3" s="503" t="s">
        <v>0</v>
      </c>
      <c r="I3" s="504" t="s">
        <v>0</v>
      </c>
      <c r="J3" s="505" t="s">
        <v>38</v>
      </c>
      <c r="K3" s="506" t="s">
        <v>38</v>
      </c>
      <c r="L3" s="506" t="s">
        <v>38</v>
      </c>
      <c r="M3" s="507" t="s">
        <v>38</v>
      </c>
      <c r="N3" s="508" t="s">
        <v>0</v>
      </c>
      <c r="O3" s="509" t="s">
        <v>0</v>
      </c>
      <c r="P3" s="510" t="s">
        <v>0</v>
      </c>
      <c r="Q3" s="631" t="s">
        <v>0</v>
      </c>
      <c r="R3" s="511" t="s">
        <v>0</v>
      </c>
      <c r="S3" s="511" t="s">
        <v>0</v>
      </c>
      <c r="T3" s="757" t="s">
        <v>0</v>
      </c>
      <c r="U3" s="660" t="s">
        <v>0</v>
      </c>
      <c r="V3" s="512" t="s">
        <v>0</v>
      </c>
      <c r="W3" s="512" t="s">
        <v>0</v>
      </c>
      <c r="X3" s="512" t="s">
        <v>0</v>
      </c>
      <c r="Y3" s="512" t="s">
        <v>0</v>
      </c>
      <c r="Z3" s="512" t="s">
        <v>0</v>
      </c>
      <c r="AA3" s="512" t="s">
        <v>0</v>
      </c>
      <c r="AB3" s="512" t="s">
        <v>0</v>
      </c>
      <c r="AC3" s="617" t="s">
        <v>0</v>
      </c>
      <c r="AD3" s="513" t="s">
        <v>0</v>
      </c>
      <c r="AE3" s="515" t="s">
        <v>43</v>
      </c>
      <c r="AF3" s="514" t="s">
        <v>129</v>
      </c>
      <c r="AG3" s="673" t="s">
        <v>84</v>
      </c>
      <c r="AH3" s="699" t="s">
        <v>33</v>
      </c>
      <c r="AI3" s="516"/>
      <c r="AJ3" s="472"/>
      <c r="AK3" s="472"/>
      <c r="AL3" s="472"/>
      <c r="AM3" s="307"/>
      <c r="AN3" s="307"/>
      <c r="AO3" s="307"/>
      <c r="AP3" s="307"/>
      <c r="AQ3" s="307"/>
      <c r="AR3" s="303"/>
      <c r="AS3" s="303"/>
      <c r="AT3" s="303"/>
      <c r="AU3" s="303"/>
      <c r="AV3" s="303"/>
      <c r="AW3" s="303"/>
      <c r="AX3" s="303"/>
      <c r="AY3" s="303"/>
      <c r="AZ3" s="303"/>
      <c r="BA3" s="303"/>
      <c r="BB3" s="303"/>
      <c r="BC3" s="303"/>
      <c r="BD3" s="303"/>
      <c r="BE3" s="303"/>
      <c r="BF3" s="303"/>
      <c r="BG3" s="303"/>
      <c r="BH3" s="303"/>
      <c r="BI3" s="303"/>
      <c r="BJ3" s="303"/>
      <c r="BK3" s="303"/>
      <c r="BL3" s="303"/>
      <c r="BM3" s="303"/>
      <c r="BN3" s="303"/>
      <c r="BO3" s="303"/>
      <c r="BP3" s="303"/>
      <c r="BQ3" s="303"/>
      <c r="BR3" s="303"/>
      <c r="BS3" s="303"/>
      <c r="BT3" s="303"/>
      <c r="BU3" s="303"/>
      <c r="BV3" s="303"/>
      <c r="BW3" s="303"/>
      <c r="BX3" s="303"/>
      <c r="BY3" s="303"/>
      <c r="BZ3" s="303"/>
      <c r="CA3" s="303"/>
      <c r="CB3" s="303"/>
      <c r="CC3" s="303"/>
      <c r="CD3" s="303"/>
      <c r="CE3" s="303"/>
      <c r="CF3" s="303"/>
      <c r="CG3" s="303"/>
      <c r="CH3" s="303"/>
      <c r="CI3" s="303"/>
      <c r="CJ3" s="303"/>
      <c r="CK3" s="303"/>
      <c r="CL3" s="303"/>
      <c r="CM3" s="303"/>
      <c r="CN3" s="303"/>
      <c r="CO3" s="303"/>
      <c r="CP3" s="303"/>
      <c r="CQ3" s="303"/>
      <c r="CR3" s="303"/>
      <c r="CS3" s="303"/>
      <c r="CT3" s="303"/>
      <c r="CU3" s="303"/>
      <c r="CV3" s="303"/>
      <c r="CW3" s="303"/>
      <c r="CX3" s="303"/>
      <c r="CY3" s="303"/>
      <c r="CZ3" s="303"/>
      <c r="DA3" s="303"/>
      <c r="DB3" s="303"/>
      <c r="DC3" s="303"/>
      <c r="DD3" s="303"/>
      <c r="DE3" s="303"/>
      <c r="DF3" s="303"/>
      <c r="DG3" s="303"/>
      <c r="DH3" s="303"/>
      <c r="DI3" s="303"/>
      <c r="DJ3" s="303"/>
      <c r="DK3" s="303"/>
      <c r="DL3" s="303"/>
      <c r="DM3" s="303"/>
      <c r="DN3" s="303"/>
      <c r="DO3" s="303"/>
      <c r="DP3" s="303"/>
      <c r="DQ3" s="303"/>
      <c r="DR3" s="303"/>
      <c r="DS3" s="303"/>
      <c r="DT3" s="303"/>
      <c r="DU3" s="303"/>
      <c r="DV3" s="303"/>
      <c r="DW3" s="303"/>
      <c r="DX3" s="303"/>
      <c r="DY3" s="303"/>
      <c r="DZ3" s="303"/>
      <c r="EA3" s="303"/>
      <c r="EB3" s="303"/>
      <c r="EC3" s="303"/>
      <c r="ED3" s="303"/>
      <c r="EE3" s="303"/>
      <c r="EF3" s="303"/>
      <c r="EG3" s="303"/>
      <c r="EH3" s="303"/>
      <c r="EI3" s="303"/>
      <c r="EJ3" s="303"/>
      <c r="EK3" s="303"/>
      <c r="EL3" s="303"/>
      <c r="EM3" s="303"/>
      <c r="EN3" s="303"/>
      <c r="EO3" s="303"/>
      <c r="EP3" s="303"/>
      <c r="EQ3" s="303"/>
      <c r="ER3" s="303"/>
      <c r="ES3" s="303"/>
      <c r="ET3" s="303"/>
      <c r="EU3" s="303"/>
      <c r="EV3" s="303"/>
      <c r="EW3" s="303"/>
      <c r="EX3" s="303"/>
      <c r="EY3" s="303"/>
      <c r="EZ3" s="303"/>
      <c r="FA3" s="303"/>
      <c r="FB3" s="303"/>
      <c r="FC3" s="303"/>
      <c r="FD3" s="303"/>
      <c r="FE3" s="303"/>
      <c r="FF3" s="303"/>
      <c r="FG3" s="303"/>
      <c r="FH3" s="303"/>
      <c r="FI3" s="303"/>
      <c r="FJ3" s="303"/>
      <c r="FK3" s="303"/>
      <c r="FL3" s="303"/>
      <c r="FM3" s="303"/>
      <c r="FN3" s="303"/>
      <c r="FO3" s="303"/>
      <c r="FP3" s="303"/>
      <c r="FQ3" s="303"/>
      <c r="FR3" s="303"/>
      <c r="FS3" s="303"/>
      <c r="FT3" s="303"/>
      <c r="FU3" s="517"/>
      <c r="FV3" s="517"/>
      <c r="FW3" s="517"/>
      <c r="FX3" s="517"/>
      <c r="FY3" s="517"/>
      <c r="FZ3" s="517"/>
      <c r="GA3" s="517"/>
      <c r="GB3" s="517"/>
    </row>
    <row r="4" spans="1:184" ht="13.5" thickBot="1" x14ac:dyDescent="0.25">
      <c r="A4" s="518" t="s">
        <v>100</v>
      </c>
      <c r="B4" s="519">
        <v>1996</v>
      </c>
      <c r="C4" s="520">
        <v>1997</v>
      </c>
      <c r="D4" s="520">
        <v>1998</v>
      </c>
      <c r="E4" s="521">
        <v>1999</v>
      </c>
      <c r="F4" s="519">
        <v>2000</v>
      </c>
      <c r="G4" s="522">
        <v>2001</v>
      </c>
      <c r="H4" s="523">
        <v>2002</v>
      </c>
      <c r="I4" s="524">
        <v>2003</v>
      </c>
      <c r="J4" s="525">
        <v>2004</v>
      </c>
      <c r="K4" s="526">
        <v>2005</v>
      </c>
      <c r="L4" s="526">
        <v>2006</v>
      </c>
      <c r="M4" s="527">
        <v>2007</v>
      </c>
      <c r="N4" s="528">
        <v>2008</v>
      </c>
      <c r="O4" s="529">
        <v>2009</v>
      </c>
      <c r="P4" s="530">
        <v>2010</v>
      </c>
      <c r="Q4" s="632">
        <v>2011</v>
      </c>
      <c r="R4" s="531">
        <v>2012</v>
      </c>
      <c r="S4" s="531">
        <v>2013</v>
      </c>
      <c r="T4" s="758">
        <v>2014</v>
      </c>
      <c r="U4" s="661">
        <v>2015</v>
      </c>
      <c r="V4" s="532">
        <v>2016</v>
      </c>
      <c r="W4" s="532">
        <v>2017</v>
      </c>
      <c r="X4" s="532">
        <v>2018</v>
      </c>
      <c r="Y4" s="532">
        <v>2019</v>
      </c>
      <c r="Z4" s="532">
        <v>2020</v>
      </c>
      <c r="AA4" s="532">
        <v>2021</v>
      </c>
      <c r="AB4" s="532">
        <v>2022</v>
      </c>
      <c r="AC4" s="718">
        <v>2023</v>
      </c>
      <c r="AD4" s="533">
        <v>2024</v>
      </c>
      <c r="AE4" s="535" t="s">
        <v>2</v>
      </c>
      <c r="AF4" s="534" t="s">
        <v>130</v>
      </c>
      <c r="AG4" s="674" t="s">
        <v>41</v>
      </c>
      <c r="AH4" s="700" t="s">
        <v>1</v>
      </c>
      <c r="AI4" s="516"/>
      <c r="AJ4" s="473"/>
      <c r="AK4" s="472"/>
      <c r="AL4" s="472"/>
      <c r="AM4" s="307"/>
      <c r="AN4" s="307"/>
      <c r="AO4" s="307"/>
      <c r="AP4" s="307"/>
      <c r="AQ4" s="307"/>
      <c r="AR4" s="303"/>
      <c r="AS4" s="303"/>
      <c r="AT4" s="303"/>
      <c r="AU4" s="303"/>
      <c r="AV4" s="303"/>
      <c r="AW4" s="303"/>
      <c r="AX4" s="303"/>
      <c r="AY4" s="303"/>
      <c r="AZ4" s="303"/>
      <c r="BA4" s="303"/>
      <c r="BB4" s="303"/>
      <c r="BC4" s="303"/>
      <c r="BD4" s="303"/>
      <c r="BE4" s="303"/>
      <c r="BF4" s="303"/>
      <c r="BG4" s="303"/>
      <c r="BH4" s="303"/>
      <c r="BI4" s="303"/>
      <c r="BJ4" s="303"/>
      <c r="BK4" s="303"/>
      <c r="BL4" s="303"/>
      <c r="BM4" s="303"/>
      <c r="BN4" s="303"/>
      <c r="BO4" s="303"/>
      <c r="BP4" s="303"/>
      <c r="BQ4" s="303"/>
      <c r="BR4" s="303"/>
      <c r="BS4" s="303"/>
      <c r="BT4" s="303"/>
      <c r="BU4" s="303"/>
      <c r="BV4" s="303"/>
      <c r="BW4" s="303"/>
      <c r="BX4" s="303"/>
      <c r="BY4" s="303"/>
      <c r="BZ4" s="303"/>
      <c r="CA4" s="303"/>
      <c r="CB4" s="303"/>
      <c r="CC4" s="303"/>
      <c r="CD4" s="303"/>
      <c r="CE4" s="303"/>
      <c r="CF4" s="303"/>
      <c r="CG4" s="303"/>
      <c r="CH4" s="303"/>
      <c r="CI4" s="303"/>
      <c r="CJ4" s="303"/>
      <c r="CK4" s="303"/>
      <c r="CL4" s="303"/>
      <c r="CM4" s="303"/>
      <c r="CN4" s="303"/>
      <c r="CO4" s="303"/>
      <c r="CP4" s="303"/>
      <c r="CQ4" s="303"/>
      <c r="CR4" s="303"/>
      <c r="CS4" s="303"/>
      <c r="CT4" s="303"/>
      <c r="CU4" s="303"/>
      <c r="CV4" s="303"/>
      <c r="CW4" s="303"/>
      <c r="CX4" s="303"/>
      <c r="CY4" s="303"/>
      <c r="CZ4" s="303"/>
      <c r="DA4" s="303"/>
      <c r="DB4" s="303"/>
      <c r="DC4" s="303"/>
      <c r="DD4" s="303"/>
      <c r="DE4" s="303"/>
      <c r="DF4" s="303"/>
      <c r="DG4" s="303"/>
      <c r="DH4" s="303"/>
      <c r="DI4" s="303"/>
      <c r="DJ4" s="303"/>
      <c r="DK4" s="303"/>
      <c r="DL4" s="303"/>
      <c r="DM4" s="303"/>
      <c r="DN4" s="303"/>
      <c r="DO4" s="303"/>
      <c r="DP4" s="303"/>
      <c r="DQ4" s="303"/>
      <c r="DR4" s="303"/>
      <c r="DS4" s="303"/>
      <c r="DT4" s="303"/>
      <c r="DU4" s="303"/>
      <c r="DV4" s="303"/>
      <c r="DW4" s="303"/>
      <c r="DX4" s="303"/>
      <c r="DY4" s="303"/>
      <c r="DZ4" s="303"/>
      <c r="EA4" s="303"/>
      <c r="EB4" s="303"/>
      <c r="EC4" s="303"/>
      <c r="ED4" s="303"/>
      <c r="EE4" s="303"/>
      <c r="EF4" s="303"/>
      <c r="EG4" s="303"/>
      <c r="EH4" s="303"/>
      <c r="EI4" s="303"/>
      <c r="EJ4" s="303"/>
      <c r="EK4" s="303"/>
      <c r="EL4" s="303"/>
      <c r="EM4" s="303"/>
      <c r="EN4" s="303"/>
      <c r="EO4" s="303"/>
      <c r="EP4" s="303"/>
      <c r="EQ4" s="303"/>
      <c r="ER4" s="303"/>
      <c r="ES4" s="303"/>
      <c r="ET4" s="303"/>
      <c r="EU4" s="303"/>
      <c r="EV4" s="303"/>
      <c r="EW4" s="303"/>
      <c r="EX4" s="303"/>
      <c r="EY4" s="303"/>
      <c r="EZ4" s="303"/>
      <c r="FA4" s="303"/>
      <c r="FB4" s="303"/>
      <c r="FC4" s="303"/>
      <c r="FD4" s="303"/>
      <c r="FE4" s="303"/>
      <c r="FF4" s="303"/>
      <c r="FG4" s="303"/>
      <c r="FH4" s="303"/>
      <c r="FI4" s="303"/>
      <c r="FJ4" s="303"/>
      <c r="FK4" s="303"/>
      <c r="FL4" s="303"/>
      <c r="FM4" s="303"/>
      <c r="FN4" s="303"/>
      <c r="FO4" s="303"/>
      <c r="FP4" s="303"/>
      <c r="FQ4" s="303"/>
      <c r="FR4" s="303"/>
      <c r="FS4" s="303"/>
      <c r="FT4" s="303"/>
      <c r="FU4" s="517"/>
      <c r="FV4" s="517"/>
      <c r="FW4" s="517"/>
      <c r="FX4" s="517"/>
      <c r="FY4" s="517"/>
      <c r="FZ4" s="517"/>
      <c r="GA4" s="517"/>
      <c r="GB4" s="517"/>
    </row>
    <row r="5" spans="1:184" ht="12.75" thickTop="1" x14ac:dyDescent="0.2">
      <c r="A5" s="536" t="s">
        <v>24</v>
      </c>
      <c r="B5" s="310"/>
      <c r="C5" s="310"/>
      <c r="D5" s="311"/>
      <c r="E5" s="311"/>
      <c r="F5" s="310"/>
      <c r="G5" s="310"/>
      <c r="H5" s="310"/>
      <c r="I5" s="310"/>
      <c r="J5" s="310"/>
      <c r="K5" s="310"/>
      <c r="L5" s="310"/>
      <c r="M5" s="310"/>
      <c r="N5" s="310"/>
      <c r="O5" s="310"/>
      <c r="P5" s="312"/>
      <c r="Q5" s="312"/>
      <c r="R5" s="312"/>
      <c r="S5" s="312"/>
      <c r="T5" s="312"/>
      <c r="U5" s="312"/>
      <c r="V5" s="312"/>
      <c r="W5" s="312"/>
      <c r="X5" s="312"/>
      <c r="Y5" s="312"/>
      <c r="Z5" s="312"/>
      <c r="AA5" s="312"/>
      <c r="AB5" s="312"/>
      <c r="AC5" s="312"/>
      <c r="AD5" s="312"/>
      <c r="AE5" s="313"/>
      <c r="AF5" s="313"/>
      <c r="AG5" s="675"/>
      <c r="AH5" s="715"/>
      <c r="AI5" s="474"/>
      <c r="AJ5" s="475"/>
      <c r="AK5" s="475"/>
      <c r="AL5" s="475"/>
      <c r="AM5" s="12"/>
      <c r="AN5" s="12"/>
      <c r="AO5" s="12"/>
      <c r="AP5" s="12"/>
      <c r="AQ5" s="12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</row>
    <row r="6" spans="1:184" x14ac:dyDescent="0.2">
      <c r="A6" s="537" t="s">
        <v>63</v>
      </c>
      <c r="B6" s="25"/>
      <c r="C6" s="25"/>
      <c r="D6" s="27"/>
      <c r="E6" s="27"/>
      <c r="F6" s="25"/>
      <c r="G6" s="28"/>
      <c r="H6" s="28"/>
      <c r="I6" s="28"/>
      <c r="J6" s="25"/>
      <c r="K6" s="25"/>
      <c r="L6" s="25"/>
      <c r="M6" s="25"/>
      <c r="N6" s="25"/>
      <c r="O6" s="25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309"/>
      <c r="AF6" s="309"/>
      <c r="AG6" s="309"/>
      <c r="AH6" s="716"/>
      <c r="AI6" s="538"/>
      <c r="AJ6" s="476"/>
      <c r="AK6" s="475"/>
      <c r="AL6" s="475"/>
      <c r="AM6" s="12"/>
      <c r="AN6" s="12"/>
      <c r="AO6" s="12"/>
      <c r="AP6" s="12"/>
      <c r="AQ6" s="12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</row>
    <row r="7" spans="1:184" x14ac:dyDescent="0.2">
      <c r="A7" s="539" t="s">
        <v>64</v>
      </c>
      <c r="B7" s="33"/>
      <c r="C7" s="33"/>
      <c r="D7" s="34"/>
      <c r="E7" s="34"/>
      <c r="F7" s="33"/>
      <c r="G7" s="35"/>
      <c r="H7" s="35"/>
      <c r="I7" s="35"/>
      <c r="J7" s="33"/>
      <c r="K7" s="33"/>
      <c r="L7" s="33"/>
      <c r="M7" s="33"/>
      <c r="N7" s="33"/>
      <c r="O7" s="33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  <c r="AC7" s="36"/>
      <c r="AD7" s="36"/>
      <c r="AE7" s="37"/>
      <c r="AF7" s="37"/>
      <c r="AG7" s="37"/>
      <c r="AH7" s="717"/>
      <c r="AI7" s="538"/>
      <c r="AJ7" s="476"/>
      <c r="AK7" s="475"/>
      <c r="AL7" s="475"/>
      <c r="AM7" s="12"/>
      <c r="AN7" s="12"/>
      <c r="AO7" s="12"/>
      <c r="AP7" s="12"/>
      <c r="AQ7" s="12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</row>
    <row r="8" spans="1:184" ht="13.5" x14ac:dyDescent="0.2">
      <c r="A8" s="540" t="s">
        <v>85</v>
      </c>
      <c r="B8" s="404">
        <v>0</v>
      </c>
      <c r="C8" s="405">
        <v>0</v>
      </c>
      <c r="D8" s="406">
        <v>0</v>
      </c>
      <c r="E8" s="642">
        <v>0</v>
      </c>
      <c r="F8" s="404">
        <v>0</v>
      </c>
      <c r="G8" s="407">
        <v>3</v>
      </c>
      <c r="H8" s="407">
        <v>67</v>
      </c>
      <c r="I8" s="242">
        <v>71</v>
      </c>
      <c r="J8" s="404">
        <v>80</v>
      </c>
      <c r="K8" s="404">
        <v>85</v>
      </c>
      <c r="L8" s="404">
        <v>106</v>
      </c>
      <c r="M8" s="404">
        <v>129</v>
      </c>
      <c r="N8" s="408">
        <v>124</v>
      </c>
      <c r="O8" s="361">
        <v>108</v>
      </c>
      <c r="P8" s="409">
        <v>107</v>
      </c>
      <c r="Q8" s="633">
        <v>105</v>
      </c>
      <c r="R8" s="457">
        <v>102</v>
      </c>
      <c r="S8" s="457">
        <v>100</v>
      </c>
      <c r="T8" s="457">
        <v>63</v>
      </c>
      <c r="U8" s="409">
        <v>20</v>
      </c>
      <c r="V8" s="410">
        <v>7</v>
      </c>
      <c r="W8" s="410">
        <v>0</v>
      </c>
      <c r="X8" s="410">
        <v>0</v>
      </c>
      <c r="Y8" s="410">
        <v>0</v>
      </c>
      <c r="Z8" s="410">
        <v>0</v>
      </c>
      <c r="AA8" s="410">
        <v>0</v>
      </c>
      <c r="AB8" s="410">
        <v>0</v>
      </c>
      <c r="AC8" s="618">
        <v>0</v>
      </c>
      <c r="AD8" s="435">
        <v>0</v>
      </c>
      <c r="AE8" s="82" t="str">
        <f>IF(AD8&gt;20,(AD8-AC8)/AC8," ")</f>
        <v xml:space="preserve"> </v>
      </c>
      <c r="AF8" s="411" t="str">
        <f>IF(AD8&gt;20,(AD8-Y8)/Y8,"")</f>
        <v/>
      </c>
      <c r="AG8" s="676" t="str">
        <f>IF(T8=0,"  ",IF(AD8&gt;20,(AD8-T8)/T8," "))</f>
        <v xml:space="preserve"> </v>
      </c>
      <c r="AH8" s="701" t="str">
        <f>IF(AB8=0,"  ",IF(AB8=0,"  ",AVERAGE(AB8:AD8)))</f>
        <v xml:space="preserve">  </v>
      </c>
      <c r="AI8" s="538"/>
      <c r="AJ8" s="476"/>
      <c r="AK8" s="475"/>
      <c r="AL8" s="475"/>
      <c r="AM8" s="12"/>
      <c r="AN8" s="12"/>
      <c r="AO8" s="12"/>
      <c r="AP8" s="12"/>
      <c r="AQ8" s="12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</row>
    <row r="9" spans="1:184" x14ac:dyDescent="0.2">
      <c r="A9" s="566" t="s">
        <v>32</v>
      </c>
      <c r="B9" s="58">
        <v>0</v>
      </c>
      <c r="C9" s="22">
        <v>0</v>
      </c>
      <c r="D9" s="24">
        <v>0</v>
      </c>
      <c r="E9" s="165">
        <v>0</v>
      </c>
      <c r="F9" s="58">
        <v>0</v>
      </c>
      <c r="G9" s="44">
        <v>0</v>
      </c>
      <c r="H9" s="44">
        <v>37</v>
      </c>
      <c r="I9" s="18">
        <v>85</v>
      </c>
      <c r="J9" s="61">
        <v>98</v>
      </c>
      <c r="K9" s="58">
        <v>149</v>
      </c>
      <c r="L9" s="7">
        <v>207</v>
      </c>
      <c r="M9" s="7">
        <v>231</v>
      </c>
      <c r="N9" s="353">
        <v>235</v>
      </c>
      <c r="O9" s="61">
        <v>298</v>
      </c>
      <c r="P9" s="207">
        <v>370</v>
      </c>
      <c r="Q9" s="364">
        <v>414</v>
      </c>
      <c r="R9" s="460">
        <v>497</v>
      </c>
      <c r="S9" s="460">
        <v>536</v>
      </c>
      <c r="T9" s="726">
        <v>542</v>
      </c>
      <c r="U9" s="207">
        <v>551</v>
      </c>
      <c r="V9" s="10">
        <v>546</v>
      </c>
      <c r="W9" s="10">
        <v>547</v>
      </c>
      <c r="X9" s="10">
        <v>529</v>
      </c>
      <c r="Y9" s="10">
        <v>533</v>
      </c>
      <c r="Z9" s="10">
        <v>522</v>
      </c>
      <c r="AA9" s="10">
        <v>493</v>
      </c>
      <c r="AB9" s="10">
        <v>437</v>
      </c>
      <c r="AC9" s="277">
        <v>418</v>
      </c>
      <c r="AD9" s="438">
        <v>389</v>
      </c>
      <c r="AE9" s="47">
        <f t="shared" ref="AE9:AE73" si="0">IF(AD9&gt;20,(AD9-AC9)/AC9," ")</f>
        <v>-6.9377990430622011E-2</v>
      </c>
      <c r="AF9" s="412">
        <f t="shared" ref="AF9:AF73" si="1">IF(AD9&gt;20,(AD9-Y9)/Y9,"")</f>
        <v>-0.27016885553470921</v>
      </c>
      <c r="AG9" s="677">
        <f t="shared" ref="AG9:AG73" si="2">IF(T9=0,"  ",IF(AD9&gt;20,(AD9-T9)/T9," "))</f>
        <v>-0.28228782287822879</v>
      </c>
      <c r="AH9" s="702">
        <f t="shared" ref="AH9:AH73" si="3">IF(AB9=0,"  ",IF(AB9=0,"  ",AVERAGE(AB9:AD9)))</f>
        <v>414.66666666666669</v>
      </c>
      <c r="AI9" s="538"/>
      <c r="AJ9" s="476"/>
      <c r="AK9" s="475"/>
      <c r="AL9" s="475"/>
      <c r="AM9" s="12"/>
      <c r="AN9" s="12"/>
      <c r="AO9" s="12"/>
      <c r="AP9" s="12"/>
      <c r="AQ9" s="12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</row>
    <row r="10" spans="1:184" x14ac:dyDescent="0.2">
      <c r="A10" s="541" t="s">
        <v>128</v>
      </c>
      <c r="B10" s="48"/>
      <c r="C10" s="49"/>
      <c r="D10" s="50"/>
      <c r="E10" s="278"/>
      <c r="F10" s="48"/>
      <c r="G10" s="52"/>
      <c r="H10" s="118"/>
      <c r="I10" s="53"/>
      <c r="J10" s="54"/>
      <c r="K10" s="48"/>
      <c r="L10" s="48"/>
      <c r="M10" s="55"/>
      <c r="N10" s="352"/>
      <c r="O10" s="54"/>
      <c r="P10" s="279"/>
      <c r="Q10" s="634"/>
      <c r="R10" s="459">
        <v>0</v>
      </c>
      <c r="S10" s="459"/>
      <c r="T10" s="459"/>
      <c r="U10" s="279"/>
      <c r="V10" s="56"/>
      <c r="W10" s="56">
        <v>0</v>
      </c>
      <c r="X10" s="56">
        <v>0</v>
      </c>
      <c r="Y10" s="56">
        <v>0</v>
      </c>
      <c r="Z10" s="56">
        <v>0</v>
      </c>
      <c r="AA10" s="56">
        <v>0</v>
      </c>
      <c r="AB10" s="56">
        <v>5</v>
      </c>
      <c r="AC10" s="391">
        <v>85</v>
      </c>
      <c r="AD10" s="437">
        <v>120</v>
      </c>
      <c r="AE10" s="57">
        <f t="shared" si="0"/>
        <v>0.41176470588235292</v>
      </c>
      <c r="AF10" s="413"/>
      <c r="AG10" s="678" t="str">
        <f t="shared" si="2"/>
        <v xml:space="preserve">  </v>
      </c>
      <c r="AH10" s="703">
        <f t="shared" si="3"/>
        <v>70</v>
      </c>
      <c r="AI10" s="538"/>
      <c r="AJ10" s="476"/>
      <c r="AK10" s="475"/>
      <c r="AL10" s="475"/>
      <c r="AM10" s="12"/>
      <c r="AN10" s="12"/>
      <c r="AO10" s="12"/>
      <c r="AP10" s="12"/>
      <c r="AQ10" s="12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</row>
    <row r="11" spans="1:184" x14ac:dyDescent="0.2">
      <c r="A11" s="542" t="s">
        <v>46</v>
      </c>
      <c r="B11" s="58">
        <v>35</v>
      </c>
      <c r="C11" s="22">
        <v>37</v>
      </c>
      <c r="D11" s="24">
        <v>38</v>
      </c>
      <c r="E11" s="59">
        <v>25</v>
      </c>
      <c r="F11" s="58">
        <v>29</v>
      </c>
      <c r="G11" s="9">
        <v>31</v>
      </c>
      <c r="H11" s="60">
        <v>24</v>
      </c>
      <c r="I11" s="18">
        <v>27</v>
      </c>
      <c r="J11" s="61">
        <v>35</v>
      </c>
      <c r="K11" s="58">
        <v>39</v>
      </c>
      <c r="L11" s="58">
        <v>34</v>
      </c>
      <c r="M11" s="7">
        <v>36</v>
      </c>
      <c r="N11" s="353">
        <v>36</v>
      </c>
      <c r="O11" s="61">
        <v>41</v>
      </c>
      <c r="P11" s="207">
        <v>50</v>
      </c>
      <c r="Q11" s="364">
        <v>58</v>
      </c>
      <c r="R11" s="460">
        <v>59</v>
      </c>
      <c r="S11" s="460">
        <v>52</v>
      </c>
      <c r="T11" s="726">
        <v>61</v>
      </c>
      <c r="U11" s="207">
        <v>64</v>
      </c>
      <c r="V11" s="10">
        <v>57</v>
      </c>
      <c r="W11" s="10">
        <v>73</v>
      </c>
      <c r="X11" s="10">
        <v>67</v>
      </c>
      <c r="Y11" s="10">
        <v>67</v>
      </c>
      <c r="Z11" s="10">
        <v>61</v>
      </c>
      <c r="AA11" s="10">
        <v>59</v>
      </c>
      <c r="AB11" s="10">
        <v>59</v>
      </c>
      <c r="AC11" s="277">
        <v>52</v>
      </c>
      <c r="AD11" s="438">
        <v>48</v>
      </c>
      <c r="AE11" s="47">
        <f t="shared" si="0"/>
        <v>-7.6923076923076927E-2</v>
      </c>
      <c r="AF11" s="412">
        <f t="shared" si="1"/>
        <v>-0.28358208955223879</v>
      </c>
      <c r="AG11" s="679">
        <f t="shared" si="2"/>
        <v>-0.21311475409836064</v>
      </c>
      <c r="AH11" s="702">
        <f t="shared" si="3"/>
        <v>53</v>
      </c>
      <c r="AI11" s="538"/>
      <c r="AJ11" s="476"/>
      <c r="AK11" s="475"/>
      <c r="AL11" s="475"/>
      <c r="AM11" s="12"/>
      <c r="AN11" s="12"/>
      <c r="AO11" s="12"/>
      <c r="AP11" s="12"/>
      <c r="AQ11" s="12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</row>
    <row r="12" spans="1:184" ht="14.25" x14ac:dyDescent="0.2">
      <c r="A12" s="543" t="s">
        <v>93</v>
      </c>
      <c r="B12" s="40">
        <v>0</v>
      </c>
      <c r="C12" s="41">
        <v>0</v>
      </c>
      <c r="D12" s="42">
        <v>0</v>
      </c>
      <c r="E12" s="43">
        <v>0</v>
      </c>
      <c r="F12" s="45">
        <v>0</v>
      </c>
      <c r="G12" s="44">
        <v>0</v>
      </c>
      <c r="H12" s="44">
        <v>0</v>
      </c>
      <c r="I12" s="18">
        <v>0</v>
      </c>
      <c r="J12" s="40">
        <v>0</v>
      </c>
      <c r="K12" s="40">
        <v>0</v>
      </c>
      <c r="L12" s="40">
        <v>0</v>
      </c>
      <c r="M12" s="40">
        <v>0</v>
      </c>
      <c r="N12" s="351">
        <v>0</v>
      </c>
      <c r="O12" s="164">
        <v>0</v>
      </c>
      <c r="P12" s="358">
        <v>0</v>
      </c>
      <c r="Q12" s="635">
        <v>0</v>
      </c>
      <c r="R12" s="458">
        <v>0</v>
      </c>
      <c r="S12" s="458">
        <v>0</v>
      </c>
      <c r="T12" s="759">
        <v>11</v>
      </c>
      <c r="U12" s="358">
        <v>59</v>
      </c>
      <c r="V12" s="46">
        <v>76</v>
      </c>
      <c r="W12" s="46">
        <v>106</v>
      </c>
      <c r="X12" s="46">
        <v>117</v>
      </c>
      <c r="Y12" s="46">
        <v>110</v>
      </c>
      <c r="Z12" s="46">
        <v>92</v>
      </c>
      <c r="AA12" s="46">
        <v>82</v>
      </c>
      <c r="AB12" s="46">
        <v>68</v>
      </c>
      <c r="AC12" s="619">
        <v>39</v>
      </c>
      <c r="AD12" s="436">
        <v>26</v>
      </c>
      <c r="AE12" s="47">
        <f t="shared" si="0"/>
        <v>-0.33333333333333331</v>
      </c>
      <c r="AF12" s="412">
        <f t="shared" si="1"/>
        <v>-0.76363636363636367</v>
      </c>
      <c r="AG12" s="680">
        <f t="shared" si="2"/>
        <v>1.3636363636363635</v>
      </c>
      <c r="AH12" s="702">
        <f t="shared" si="3"/>
        <v>44.333333333333336</v>
      </c>
      <c r="AI12" s="538"/>
      <c r="AJ12" s="476"/>
      <c r="AK12" s="475"/>
      <c r="AL12" s="475"/>
      <c r="AM12" s="12"/>
      <c r="AN12" s="12"/>
      <c r="AO12" s="12"/>
      <c r="AP12" s="12"/>
      <c r="AQ12" s="12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</row>
    <row r="13" spans="1:184" x14ac:dyDescent="0.2">
      <c r="A13" s="542" t="s">
        <v>22</v>
      </c>
      <c r="B13" s="58">
        <v>71</v>
      </c>
      <c r="C13" s="62">
        <v>58</v>
      </c>
      <c r="D13" s="24">
        <v>41</v>
      </c>
      <c r="E13" s="59">
        <v>31</v>
      </c>
      <c r="F13" s="58">
        <v>29</v>
      </c>
      <c r="G13" s="9">
        <v>24</v>
      </c>
      <c r="H13" s="60">
        <v>28</v>
      </c>
      <c r="I13" s="18">
        <v>32</v>
      </c>
      <c r="J13" s="61">
        <v>43</v>
      </c>
      <c r="K13" s="58">
        <v>54</v>
      </c>
      <c r="L13" s="58">
        <v>70</v>
      </c>
      <c r="M13" s="7">
        <v>73</v>
      </c>
      <c r="N13" s="353">
        <v>88</v>
      </c>
      <c r="O13" s="61">
        <v>86</v>
      </c>
      <c r="P13" s="207">
        <v>80</v>
      </c>
      <c r="Q13" s="364">
        <v>89</v>
      </c>
      <c r="R13" s="460">
        <v>96</v>
      </c>
      <c r="S13" s="460">
        <v>127</v>
      </c>
      <c r="T13" s="726">
        <v>104</v>
      </c>
      <c r="U13" s="207">
        <v>108</v>
      </c>
      <c r="V13" s="10">
        <v>93</v>
      </c>
      <c r="W13" s="10">
        <v>86</v>
      </c>
      <c r="X13" s="10">
        <v>79</v>
      </c>
      <c r="Y13" s="10">
        <v>85</v>
      </c>
      <c r="Z13" s="10">
        <v>71</v>
      </c>
      <c r="AA13" s="10">
        <v>76</v>
      </c>
      <c r="AB13" s="10">
        <v>74</v>
      </c>
      <c r="AC13" s="277">
        <v>69</v>
      </c>
      <c r="AD13" s="438">
        <v>60</v>
      </c>
      <c r="AE13" s="47">
        <f t="shared" si="0"/>
        <v>-0.13043478260869565</v>
      </c>
      <c r="AF13" s="412">
        <f t="shared" si="1"/>
        <v>-0.29411764705882354</v>
      </c>
      <c r="AG13" s="679">
        <f t="shared" si="2"/>
        <v>-0.42307692307692307</v>
      </c>
      <c r="AH13" s="702">
        <f t="shared" si="3"/>
        <v>67.666666666666671</v>
      </c>
      <c r="AI13" s="538"/>
      <c r="AJ13" s="476"/>
      <c r="AK13" s="475"/>
      <c r="AL13" s="475"/>
      <c r="AM13" s="12"/>
      <c r="AN13" s="12"/>
      <c r="AO13" s="12"/>
      <c r="AP13" s="12"/>
      <c r="AQ13" s="12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</row>
    <row r="14" spans="1:184" x14ac:dyDescent="0.2">
      <c r="A14" s="544" t="s">
        <v>71</v>
      </c>
      <c r="B14" s="63">
        <f t="shared" ref="B14:AA14" si="4">SUM(B8:B13)</f>
        <v>106</v>
      </c>
      <c r="C14" s="64">
        <f t="shared" si="4"/>
        <v>95</v>
      </c>
      <c r="D14" s="65">
        <f t="shared" si="4"/>
        <v>79</v>
      </c>
      <c r="E14" s="66">
        <f t="shared" si="4"/>
        <v>56</v>
      </c>
      <c r="F14" s="63">
        <f t="shared" si="4"/>
        <v>58</v>
      </c>
      <c r="G14" s="67">
        <f t="shared" si="4"/>
        <v>58</v>
      </c>
      <c r="H14" s="67">
        <f t="shared" si="4"/>
        <v>156</v>
      </c>
      <c r="I14" s="67">
        <f t="shared" si="4"/>
        <v>215</v>
      </c>
      <c r="J14" s="68">
        <f t="shared" si="4"/>
        <v>256</v>
      </c>
      <c r="K14" s="63">
        <f t="shared" si="4"/>
        <v>327</v>
      </c>
      <c r="L14" s="69">
        <f t="shared" si="4"/>
        <v>417</v>
      </c>
      <c r="M14" s="70">
        <f t="shared" si="4"/>
        <v>469</v>
      </c>
      <c r="N14" s="354">
        <f t="shared" si="4"/>
        <v>483</v>
      </c>
      <c r="O14" s="362">
        <f t="shared" si="4"/>
        <v>533</v>
      </c>
      <c r="P14" s="71">
        <f t="shared" si="4"/>
        <v>607</v>
      </c>
      <c r="Q14" s="354">
        <f t="shared" si="4"/>
        <v>666</v>
      </c>
      <c r="R14" s="461">
        <f t="shared" si="4"/>
        <v>754</v>
      </c>
      <c r="S14" s="461">
        <f t="shared" si="4"/>
        <v>815</v>
      </c>
      <c r="T14" s="760">
        <f t="shared" si="4"/>
        <v>781</v>
      </c>
      <c r="U14" s="71">
        <f t="shared" si="4"/>
        <v>802</v>
      </c>
      <c r="V14" s="70">
        <f t="shared" si="4"/>
        <v>779</v>
      </c>
      <c r="W14" s="70">
        <f t="shared" si="4"/>
        <v>812</v>
      </c>
      <c r="X14" s="70">
        <f t="shared" si="4"/>
        <v>792</v>
      </c>
      <c r="Y14" s="70">
        <f t="shared" si="4"/>
        <v>795</v>
      </c>
      <c r="Z14" s="70">
        <f t="shared" si="4"/>
        <v>746</v>
      </c>
      <c r="AA14" s="657">
        <f t="shared" si="4"/>
        <v>710</v>
      </c>
      <c r="AB14" s="657">
        <f>SUM(AB8:AB13)</f>
        <v>643</v>
      </c>
      <c r="AC14" s="620">
        <f>SUM(AC8:AC13)</f>
        <v>663</v>
      </c>
      <c r="AD14" s="439">
        <f>SUM(AD8:AD13)</f>
        <v>643</v>
      </c>
      <c r="AE14" s="394">
        <f t="shared" si="0"/>
        <v>-3.0165912518853696E-2</v>
      </c>
      <c r="AF14" s="414">
        <f t="shared" si="1"/>
        <v>-0.19119496855345913</v>
      </c>
      <c r="AG14" s="681">
        <f t="shared" si="2"/>
        <v>-0.17669654289372599</v>
      </c>
      <c r="AH14" s="704">
        <f t="shared" si="3"/>
        <v>649.66666666666663</v>
      </c>
      <c r="AI14" s="538"/>
      <c r="AJ14" s="476"/>
      <c r="AK14" s="475"/>
      <c r="AL14" s="475"/>
      <c r="AM14" s="12"/>
      <c r="AN14" s="12"/>
      <c r="AO14" s="12"/>
      <c r="AP14" s="12"/>
      <c r="AQ14" s="12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</row>
    <row r="15" spans="1:184" s="2" customFormat="1" x14ac:dyDescent="0.2">
      <c r="A15" s="545" t="s">
        <v>105</v>
      </c>
      <c r="B15" s="72">
        <v>180</v>
      </c>
      <c r="C15" s="73">
        <v>197</v>
      </c>
      <c r="D15" s="74">
        <v>208</v>
      </c>
      <c r="E15" s="75">
        <v>198</v>
      </c>
      <c r="F15" s="72">
        <v>229</v>
      </c>
      <c r="G15" s="76">
        <v>247</v>
      </c>
      <c r="H15" s="77">
        <v>305</v>
      </c>
      <c r="I15" s="78">
        <v>341</v>
      </c>
      <c r="J15" s="79">
        <v>403</v>
      </c>
      <c r="K15" s="72">
        <v>428</v>
      </c>
      <c r="L15" s="72">
        <v>421</v>
      </c>
      <c r="M15" s="80">
        <v>418</v>
      </c>
      <c r="N15" s="355">
        <v>453</v>
      </c>
      <c r="O15" s="79">
        <v>488</v>
      </c>
      <c r="P15" s="359">
        <v>533</v>
      </c>
      <c r="Q15" s="636">
        <v>578</v>
      </c>
      <c r="R15" s="462">
        <v>570</v>
      </c>
      <c r="S15" s="462">
        <v>583</v>
      </c>
      <c r="T15" s="462">
        <f>416+185</f>
        <v>601</v>
      </c>
      <c r="U15" s="359">
        <v>538</v>
      </c>
      <c r="V15" s="81">
        <v>547</v>
      </c>
      <c r="W15" s="81">
        <v>554</v>
      </c>
      <c r="X15" s="81">
        <v>539</v>
      </c>
      <c r="Y15" s="81">
        <v>557</v>
      </c>
      <c r="Z15" s="81">
        <v>510</v>
      </c>
      <c r="AA15" s="244">
        <v>500</v>
      </c>
      <c r="AB15" s="244">
        <v>462</v>
      </c>
      <c r="AC15" s="621">
        <v>468</v>
      </c>
      <c r="AD15" s="440">
        <v>548</v>
      </c>
      <c r="AE15" s="403">
        <f t="shared" si="0"/>
        <v>0.17094017094017094</v>
      </c>
      <c r="AF15" s="415">
        <f t="shared" si="1"/>
        <v>-1.615798922800718E-2</v>
      </c>
      <c r="AG15" s="682">
        <f t="shared" si="2"/>
        <v>-8.8186356073211319E-2</v>
      </c>
      <c r="AH15" s="701">
        <f t="shared" si="3"/>
        <v>492.66666666666669</v>
      </c>
      <c r="AI15" s="538"/>
      <c r="AJ15" s="477"/>
      <c r="AK15" s="478" t="s">
        <v>82</v>
      </c>
      <c r="AL15" s="478"/>
      <c r="AM15" s="16"/>
      <c r="AN15" s="16"/>
      <c r="AO15" s="16"/>
      <c r="AP15" s="16"/>
      <c r="AQ15" s="16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</row>
    <row r="16" spans="1:184" s="2" customFormat="1" x14ac:dyDescent="0.2">
      <c r="A16" s="546" t="s">
        <v>106</v>
      </c>
      <c r="B16" s="83">
        <v>188</v>
      </c>
      <c r="C16" s="84">
        <v>189</v>
      </c>
      <c r="D16" s="85">
        <v>159</v>
      </c>
      <c r="E16" s="86">
        <v>144</v>
      </c>
      <c r="F16" s="83">
        <v>164</v>
      </c>
      <c r="G16" s="87">
        <v>145</v>
      </c>
      <c r="H16" s="87">
        <v>154</v>
      </c>
      <c r="I16" s="88">
        <v>141</v>
      </c>
      <c r="J16" s="89">
        <v>170</v>
      </c>
      <c r="K16" s="83">
        <v>160</v>
      </c>
      <c r="L16" s="90">
        <v>160</v>
      </c>
      <c r="M16" s="90">
        <v>159</v>
      </c>
      <c r="N16" s="356">
        <v>196</v>
      </c>
      <c r="O16" s="89">
        <v>213</v>
      </c>
      <c r="P16" s="360">
        <v>235</v>
      </c>
      <c r="Q16" s="637">
        <v>247</v>
      </c>
      <c r="R16" s="463">
        <v>256</v>
      </c>
      <c r="S16" s="463">
        <v>307</v>
      </c>
      <c r="T16" s="463">
        <f>205+105</f>
        <v>310</v>
      </c>
      <c r="U16" s="360">
        <v>375</v>
      </c>
      <c r="V16" s="91">
        <v>371</v>
      </c>
      <c r="W16" s="91">
        <v>339</v>
      </c>
      <c r="X16" s="91">
        <v>366</v>
      </c>
      <c r="Y16" s="91">
        <v>338</v>
      </c>
      <c r="Z16" s="91">
        <v>336</v>
      </c>
      <c r="AA16" s="655">
        <v>304</v>
      </c>
      <c r="AB16" s="655">
        <v>290</v>
      </c>
      <c r="AC16" s="622">
        <v>288</v>
      </c>
      <c r="AD16" s="441">
        <v>300</v>
      </c>
      <c r="AE16" s="630">
        <f t="shared" si="0"/>
        <v>4.1666666666666664E-2</v>
      </c>
      <c r="AF16" s="630">
        <f t="shared" si="1"/>
        <v>-0.11242603550295859</v>
      </c>
      <c r="AG16" s="683">
        <f t="shared" si="2"/>
        <v>-3.2258064516129031E-2</v>
      </c>
      <c r="AH16" s="705">
        <f t="shared" si="3"/>
        <v>292.66666666666669</v>
      </c>
      <c r="AI16" s="538"/>
      <c r="AJ16" s="477"/>
      <c r="AK16" s="478"/>
      <c r="AL16" s="478"/>
      <c r="AM16" s="16"/>
      <c r="AN16" s="16"/>
      <c r="AO16" s="16"/>
      <c r="AP16" s="16"/>
      <c r="AQ16" s="16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</row>
    <row r="17" spans="1:176" ht="12.75" thickBot="1" x14ac:dyDescent="0.25">
      <c r="A17" s="547" t="s">
        <v>72</v>
      </c>
      <c r="B17" s="92">
        <f t="shared" ref="B17" si="5">+B14+B15+B16</f>
        <v>474</v>
      </c>
      <c r="C17" s="93">
        <f t="shared" ref="C17" si="6">+C14+C15+C16</f>
        <v>481</v>
      </c>
      <c r="D17" s="94">
        <f t="shared" ref="D17" si="7">+D14+D15+D16</f>
        <v>446</v>
      </c>
      <c r="E17" s="95">
        <f t="shared" ref="E17" si="8">+E14+E15+E16</f>
        <v>398</v>
      </c>
      <c r="F17" s="92">
        <f t="shared" ref="F17" si="9">+F14+F15+F16</f>
        <v>451</v>
      </c>
      <c r="G17" s="96">
        <f t="shared" ref="G17" si="10">+G14+G15+G16</f>
        <v>450</v>
      </c>
      <c r="H17" s="96">
        <f t="shared" ref="H17" si="11">+H14+H15+H16</f>
        <v>615</v>
      </c>
      <c r="I17" s="96">
        <f t="shared" ref="I17" si="12">+I14+I15+I16</f>
        <v>697</v>
      </c>
      <c r="J17" s="97">
        <f t="shared" ref="J17" si="13">+J14+J15+J16</f>
        <v>829</v>
      </c>
      <c r="K17" s="92">
        <f t="shared" ref="K17" si="14">+K14+K15+K16</f>
        <v>915</v>
      </c>
      <c r="L17" s="98">
        <f t="shared" ref="L17" si="15">+L14+L15+L16</f>
        <v>998</v>
      </c>
      <c r="M17" s="99">
        <f t="shared" ref="M17" si="16">+M14+M15+M16</f>
        <v>1046</v>
      </c>
      <c r="N17" s="357">
        <f t="shared" ref="N17" si="17">+N14+N15+N16</f>
        <v>1132</v>
      </c>
      <c r="O17" s="363">
        <f t="shared" ref="O17" si="18">+O14+O15+O16</f>
        <v>1234</v>
      </c>
      <c r="P17" s="100">
        <f t="shared" ref="P17" si="19">+P14+P15+P16</f>
        <v>1375</v>
      </c>
      <c r="Q17" s="357">
        <f>+Q14+Q15+Q16</f>
        <v>1491</v>
      </c>
      <c r="R17" s="442">
        <f t="shared" ref="R17" si="20">+R14+R15+R16</f>
        <v>1580</v>
      </c>
      <c r="S17" s="442">
        <f t="shared" ref="S17" si="21">+S14+S15+S16</f>
        <v>1705</v>
      </c>
      <c r="T17" s="451">
        <f t="shared" ref="T17:X17" si="22">+T14+T15+T16</f>
        <v>1692</v>
      </c>
      <c r="U17" s="100">
        <f t="shared" si="22"/>
        <v>1715</v>
      </c>
      <c r="V17" s="99">
        <f t="shared" si="22"/>
        <v>1697</v>
      </c>
      <c r="W17" s="99">
        <f t="shared" si="22"/>
        <v>1705</v>
      </c>
      <c r="X17" s="99">
        <f t="shared" si="22"/>
        <v>1697</v>
      </c>
      <c r="Y17" s="99">
        <f t="shared" ref="Y17:AD17" si="23">+Y14+Y15+Y16</f>
        <v>1690</v>
      </c>
      <c r="Z17" s="99">
        <f t="shared" si="23"/>
        <v>1592</v>
      </c>
      <c r="AA17" s="99">
        <f t="shared" si="23"/>
        <v>1514</v>
      </c>
      <c r="AB17" s="99">
        <f t="shared" si="23"/>
        <v>1395</v>
      </c>
      <c r="AC17" s="363">
        <f t="shared" si="23"/>
        <v>1419</v>
      </c>
      <c r="AD17" s="442">
        <f t="shared" si="23"/>
        <v>1491</v>
      </c>
      <c r="AE17" s="402">
        <f t="shared" si="0"/>
        <v>5.0739957716701901E-2</v>
      </c>
      <c r="AF17" s="416">
        <f t="shared" si="1"/>
        <v>-0.11775147928994083</v>
      </c>
      <c r="AG17" s="684">
        <f t="shared" si="2"/>
        <v>-0.11879432624113476</v>
      </c>
      <c r="AH17" s="706">
        <f t="shared" si="3"/>
        <v>1435</v>
      </c>
      <c r="AI17" s="538"/>
      <c r="AJ17" s="476"/>
      <c r="AK17" s="475"/>
      <c r="AL17" s="475"/>
      <c r="AM17" s="12"/>
      <c r="AN17" s="12"/>
      <c r="AO17" s="12"/>
      <c r="AP17" s="12"/>
      <c r="AQ17" s="12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</row>
    <row r="18" spans="1:176" ht="13.5" thickTop="1" x14ac:dyDescent="0.2">
      <c r="A18" s="548" t="s">
        <v>25</v>
      </c>
      <c r="B18" s="101"/>
      <c r="C18" s="101"/>
      <c r="D18" s="101"/>
      <c r="E18" s="101"/>
      <c r="F18" s="101"/>
      <c r="G18" s="549"/>
      <c r="H18" s="549"/>
      <c r="I18" s="549"/>
      <c r="J18" s="549"/>
      <c r="K18" s="101"/>
      <c r="L18" s="101"/>
      <c r="M18" s="101"/>
      <c r="N18" s="101"/>
      <c r="O18" s="102"/>
      <c r="P18" s="102"/>
      <c r="Q18" s="464"/>
      <c r="R18" s="102"/>
      <c r="S18" s="102"/>
      <c r="T18" s="103"/>
      <c r="U18" s="103"/>
      <c r="V18" s="103"/>
      <c r="W18" s="103"/>
      <c r="X18" s="103"/>
      <c r="Y18" s="103"/>
      <c r="Z18" s="103"/>
      <c r="AA18" s="103"/>
      <c r="AB18" s="103"/>
      <c r="AC18" s="103"/>
      <c r="AD18" s="103"/>
      <c r="AE18" s="104"/>
      <c r="AF18" s="104"/>
      <c r="AG18" s="685"/>
      <c r="AH18" s="707"/>
      <c r="AI18" s="479"/>
      <c r="AJ18" s="480"/>
      <c r="AK18" s="475"/>
      <c r="AL18" s="475"/>
      <c r="AM18" s="12"/>
      <c r="AN18" s="12"/>
      <c r="AO18" s="12"/>
      <c r="AP18" s="12"/>
      <c r="AQ18" s="12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</row>
    <row r="19" spans="1:176" x14ac:dyDescent="0.2">
      <c r="A19" s="643" t="s">
        <v>3</v>
      </c>
      <c r="B19" s="235">
        <v>95</v>
      </c>
      <c r="C19" s="236">
        <v>105</v>
      </c>
      <c r="D19" s="237">
        <v>93</v>
      </c>
      <c r="E19" s="644">
        <v>113</v>
      </c>
      <c r="F19" s="235">
        <v>127</v>
      </c>
      <c r="G19" s="240">
        <v>156</v>
      </c>
      <c r="H19" s="241">
        <v>191</v>
      </c>
      <c r="I19" s="242">
        <v>179</v>
      </c>
      <c r="J19" s="243">
        <v>179</v>
      </c>
      <c r="K19" s="235">
        <v>112</v>
      </c>
      <c r="L19" s="235">
        <v>77</v>
      </c>
      <c r="M19" s="239">
        <v>74</v>
      </c>
      <c r="N19" s="639">
        <v>47</v>
      </c>
      <c r="O19" s="243">
        <v>51</v>
      </c>
      <c r="P19" s="380">
        <v>69</v>
      </c>
      <c r="Q19" s="639">
        <v>75</v>
      </c>
      <c r="R19" s="466">
        <v>66</v>
      </c>
      <c r="S19" s="466">
        <v>52</v>
      </c>
      <c r="T19" s="761">
        <v>48</v>
      </c>
      <c r="U19" s="662">
        <v>43</v>
      </c>
      <c r="V19" s="645">
        <v>36</v>
      </c>
      <c r="W19" s="645">
        <v>27</v>
      </c>
      <c r="X19" s="645">
        <v>18</v>
      </c>
      <c r="Y19" s="645">
        <v>19</v>
      </c>
      <c r="Z19" s="645">
        <v>32</v>
      </c>
      <c r="AA19" s="645">
        <v>25</v>
      </c>
      <c r="AB19" s="645">
        <v>21</v>
      </c>
      <c r="AC19" s="646">
        <v>25</v>
      </c>
      <c r="AD19" s="647">
        <v>21</v>
      </c>
      <c r="AE19" s="82">
        <f t="shared" si="0"/>
        <v>-0.16</v>
      </c>
      <c r="AF19" s="411">
        <f t="shared" si="1"/>
        <v>0.10526315789473684</v>
      </c>
      <c r="AG19" s="686">
        <f t="shared" si="2"/>
        <v>-0.5625</v>
      </c>
      <c r="AH19" s="701">
        <f t="shared" si="3"/>
        <v>22.333333333333332</v>
      </c>
      <c r="AI19" s="481"/>
      <c r="AJ19" s="475"/>
      <c r="AK19" s="475"/>
      <c r="AL19" s="475"/>
      <c r="AM19" s="12"/>
      <c r="AN19" s="12"/>
      <c r="AO19" s="12"/>
      <c r="AP19" s="12"/>
      <c r="AQ19" s="12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</row>
    <row r="20" spans="1:176" x14ac:dyDescent="0.2">
      <c r="A20" s="550" t="s">
        <v>107</v>
      </c>
      <c r="B20" s="58">
        <v>4</v>
      </c>
      <c r="C20" s="62">
        <v>1</v>
      </c>
      <c r="D20" s="24">
        <v>4</v>
      </c>
      <c r="E20" s="59">
        <v>2</v>
      </c>
      <c r="F20" s="58">
        <v>6</v>
      </c>
      <c r="G20" s="9">
        <v>6</v>
      </c>
      <c r="H20" s="11">
        <v>9</v>
      </c>
      <c r="I20" s="18">
        <v>19</v>
      </c>
      <c r="J20" s="61">
        <v>22</v>
      </c>
      <c r="K20" s="58">
        <v>93</v>
      </c>
      <c r="L20" s="58">
        <v>151</v>
      </c>
      <c r="M20" s="7">
        <v>172</v>
      </c>
      <c r="N20" s="353">
        <v>196</v>
      </c>
      <c r="O20" s="61">
        <v>199</v>
      </c>
      <c r="P20" s="207">
        <v>174</v>
      </c>
      <c r="Q20" s="364">
        <v>147</v>
      </c>
      <c r="R20" s="460">
        <v>152</v>
      </c>
      <c r="S20" s="460">
        <v>141</v>
      </c>
      <c r="T20" s="762">
        <v>160</v>
      </c>
      <c r="U20" s="663">
        <v>133</v>
      </c>
      <c r="V20" s="105">
        <v>150</v>
      </c>
      <c r="W20" s="105">
        <v>166</v>
      </c>
      <c r="X20" s="105">
        <v>158</v>
      </c>
      <c r="Y20" s="105">
        <v>154</v>
      </c>
      <c r="Z20" s="105">
        <v>122</v>
      </c>
      <c r="AA20" s="105">
        <v>129</v>
      </c>
      <c r="AB20" s="105">
        <v>143</v>
      </c>
      <c r="AC20" s="623">
        <v>136</v>
      </c>
      <c r="AD20" s="443">
        <v>166</v>
      </c>
      <c r="AE20" s="47">
        <f t="shared" si="0"/>
        <v>0.22058823529411764</v>
      </c>
      <c r="AF20" s="412">
        <f t="shared" si="1"/>
        <v>7.792207792207792E-2</v>
      </c>
      <c r="AG20" s="687">
        <f t="shared" si="2"/>
        <v>3.7499999999999999E-2</v>
      </c>
      <c r="AH20" s="702">
        <f t="shared" si="3"/>
        <v>148.33333333333334</v>
      </c>
      <c r="AI20" s="481"/>
      <c r="AJ20" s="475"/>
      <c r="AK20" s="475"/>
      <c r="AL20" s="475"/>
      <c r="AM20" s="12"/>
      <c r="AN20" s="12"/>
      <c r="AO20" s="12"/>
      <c r="AP20" s="12"/>
      <c r="AQ20" s="12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</row>
    <row r="21" spans="1:176" x14ac:dyDescent="0.2">
      <c r="A21" s="550" t="s">
        <v>83</v>
      </c>
      <c r="B21" s="58">
        <v>279</v>
      </c>
      <c r="C21" s="62">
        <v>332</v>
      </c>
      <c r="D21" s="24">
        <v>383</v>
      </c>
      <c r="E21" s="59">
        <v>391</v>
      </c>
      <c r="F21" s="58">
        <v>441</v>
      </c>
      <c r="G21" s="9">
        <v>482</v>
      </c>
      <c r="H21" s="11">
        <v>483</v>
      </c>
      <c r="I21" s="18">
        <v>446</v>
      </c>
      <c r="J21" s="61">
        <v>451</v>
      </c>
      <c r="K21" s="58">
        <v>441</v>
      </c>
      <c r="L21" s="58">
        <v>475</v>
      </c>
      <c r="M21" s="7">
        <v>485</v>
      </c>
      <c r="N21" s="353">
        <v>501</v>
      </c>
      <c r="O21" s="61">
        <v>507</v>
      </c>
      <c r="P21" s="207">
        <v>539</v>
      </c>
      <c r="Q21" s="364">
        <v>591</v>
      </c>
      <c r="R21" s="460">
        <v>554</v>
      </c>
      <c r="S21" s="460">
        <v>514</v>
      </c>
      <c r="T21" s="762">
        <v>468</v>
      </c>
      <c r="U21" s="663">
        <v>502</v>
      </c>
      <c r="V21" s="105">
        <v>476</v>
      </c>
      <c r="W21" s="105">
        <v>452</v>
      </c>
      <c r="X21" s="105">
        <v>489</v>
      </c>
      <c r="Y21" s="105">
        <v>478</v>
      </c>
      <c r="Z21" s="105">
        <v>445</v>
      </c>
      <c r="AA21" s="105">
        <v>398</v>
      </c>
      <c r="AB21" s="105">
        <v>344</v>
      </c>
      <c r="AC21" s="623">
        <v>338</v>
      </c>
      <c r="AD21" s="443">
        <v>313</v>
      </c>
      <c r="AE21" s="47">
        <f t="shared" si="0"/>
        <v>-7.3964497041420121E-2</v>
      </c>
      <c r="AF21" s="412">
        <f t="shared" si="1"/>
        <v>-0.34518828451882844</v>
      </c>
      <c r="AG21" s="687">
        <f t="shared" si="2"/>
        <v>-0.33119658119658119</v>
      </c>
      <c r="AH21" s="702">
        <f t="shared" si="3"/>
        <v>331.66666666666669</v>
      </c>
      <c r="AI21" s="481"/>
      <c r="AJ21" s="478"/>
      <c r="AK21" s="475"/>
      <c r="AL21" s="482"/>
      <c r="AM21" s="12"/>
      <c r="AN21" s="12"/>
      <c r="AO21" s="12"/>
      <c r="AP21" s="12"/>
      <c r="AQ21" s="12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  <c r="FD21" s="1"/>
      <c r="FE21" s="1"/>
      <c r="FF21" s="1"/>
      <c r="FG21" s="1"/>
      <c r="FH21" s="1"/>
      <c r="FI21" s="1"/>
      <c r="FJ21" s="1"/>
      <c r="FK21" s="1"/>
      <c r="FL21" s="1"/>
      <c r="FM21" s="1"/>
      <c r="FN21" s="1"/>
      <c r="FO21" s="1"/>
      <c r="FP21" s="1"/>
      <c r="FQ21" s="1"/>
      <c r="FR21" s="1"/>
      <c r="FS21" s="1"/>
      <c r="FT21" s="1"/>
    </row>
    <row r="22" spans="1:176" s="551" customFormat="1" x14ac:dyDescent="0.2">
      <c r="A22" s="550" t="s">
        <v>57</v>
      </c>
      <c r="B22" s="58">
        <v>0</v>
      </c>
      <c r="C22" s="62">
        <v>0</v>
      </c>
      <c r="D22" s="24">
        <v>0</v>
      </c>
      <c r="E22" s="59">
        <v>0</v>
      </c>
      <c r="F22" s="58">
        <v>0</v>
      </c>
      <c r="G22" s="9">
        <v>6</v>
      </c>
      <c r="H22" s="11">
        <v>18</v>
      </c>
      <c r="I22" s="18">
        <v>26</v>
      </c>
      <c r="J22" s="61">
        <v>20</v>
      </c>
      <c r="K22" s="58">
        <v>33</v>
      </c>
      <c r="L22" s="58">
        <v>36</v>
      </c>
      <c r="M22" s="7">
        <v>45</v>
      </c>
      <c r="N22" s="353">
        <v>52</v>
      </c>
      <c r="O22" s="61">
        <v>58</v>
      </c>
      <c r="P22" s="207">
        <v>86</v>
      </c>
      <c r="Q22" s="364">
        <v>112</v>
      </c>
      <c r="R22" s="460">
        <v>105</v>
      </c>
      <c r="S22" s="460">
        <v>83</v>
      </c>
      <c r="T22" s="762">
        <v>73</v>
      </c>
      <c r="U22" s="663">
        <v>74</v>
      </c>
      <c r="V22" s="105">
        <v>58</v>
      </c>
      <c r="W22" s="105">
        <v>63</v>
      </c>
      <c r="X22" s="105">
        <v>67</v>
      </c>
      <c r="Y22" s="105">
        <v>62</v>
      </c>
      <c r="Z22" s="105">
        <v>64</v>
      </c>
      <c r="AA22" s="105">
        <v>57</v>
      </c>
      <c r="AB22" s="105">
        <v>51</v>
      </c>
      <c r="AC22" s="623">
        <v>37</v>
      </c>
      <c r="AD22" s="443">
        <v>33</v>
      </c>
      <c r="AE22" s="47">
        <f t="shared" si="0"/>
        <v>-0.10810810810810811</v>
      </c>
      <c r="AF22" s="412">
        <f t="shared" si="1"/>
        <v>-0.46774193548387094</v>
      </c>
      <c r="AG22" s="687">
        <f t="shared" si="2"/>
        <v>-0.54794520547945202</v>
      </c>
      <c r="AH22" s="702">
        <f t="shared" si="3"/>
        <v>40.333333333333336</v>
      </c>
      <c r="AI22" s="481"/>
      <c r="AJ22" s="475"/>
      <c r="AK22" s="483"/>
      <c r="AL22" s="483"/>
      <c r="AM22" s="13"/>
      <c r="AN22" s="13"/>
      <c r="AO22" s="13"/>
      <c r="AP22" s="13"/>
      <c r="AQ22" s="13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  <c r="BV22" s="6"/>
      <c r="BW22" s="6"/>
      <c r="BX22" s="6"/>
      <c r="BY22" s="6"/>
      <c r="BZ22" s="6"/>
      <c r="CA22" s="6"/>
      <c r="CB22" s="6"/>
      <c r="CC22" s="6"/>
      <c r="CD22" s="6"/>
      <c r="CE22" s="6"/>
      <c r="CF22" s="6"/>
      <c r="CG22" s="6"/>
      <c r="CH22" s="6"/>
      <c r="CI22" s="6"/>
      <c r="CJ22" s="6"/>
      <c r="CK22" s="6"/>
      <c r="CL22" s="6"/>
      <c r="CM22" s="6"/>
      <c r="CN22" s="6"/>
      <c r="CO22" s="6"/>
      <c r="CP22" s="6"/>
      <c r="CQ22" s="6"/>
      <c r="CR22" s="6"/>
      <c r="CS22" s="6"/>
      <c r="CT22" s="6"/>
      <c r="CU22" s="6"/>
      <c r="CV22" s="6"/>
      <c r="CW22" s="6"/>
      <c r="CX22" s="6"/>
      <c r="CY22" s="6"/>
      <c r="CZ22" s="6"/>
      <c r="DA22" s="6"/>
      <c r="DB22" s="6"/>
      <c r="DC22" s="6"/>
      <c r="DD22" s="6"/>
      <c r="DE22" s="6"/>
      <c r="DF22" s="6"/>
      <c r="DG22" s="6"/>
      <c r="DH22" s="6"/>
      <c r="DI22" s="6"/>
      <c r="DJ22" s="6"/>
      <c r="DK22" s="6"/>
      <c r="DL22" s="6"/>
      <c r="DM22" s="6"/>
      <c r="DN22" s="6"/>
      <c r="DO22" s="6"/>
      <c r="DP22" s="6"/>
      <c r="DQ22" s="6"/>
      <c r="DR22" s="6"/>
      <c r="DS22" s="6"/>
      <c r="DT22" s="6"/>
      <c r="DU22" s="6"/>
      <c r="DV22" s="6"/>
      <c r="DW22" s="6"/>
      <c r="DX22" s="6"/>
      <c r="DY22" s="6"/>
      <c r="DZ22" s="6"/>
      <c r="EA22" s="6"/>
      <c r="EB22" s="6"/>
      <c r="EC22" s="6"/>
      <c r="ED22" s="6"/>
      <c r="EE22" s="6"/>
      <c r="EF22" s="6"/>
      <c r="EG22" s="6"/>
      <c r="EH22" s="6"/>
      <c r="EI22" s="6"/>
      <c r="EJ22" s="6"/>
      <c r="EK22" s="6"/>
      <c r="EL22" s="6"/>
      <c r="EM22" s="6"/>
      <c r="EN22" s="6"/>
      <c r="EO22" s="6"/>
      <c r="EP22" s="6"/>
      <c r="EQ22" s="6"/>
      <c r="ER22" s="6"/>
      <c r="ES22" s="6"/>
      <c r="ET22" s="6"/>
      <c r="EU22" s="6"/>
      <c r="EV22" s="6"/>
      <c r="EW22" s="6"/>
      <c r="EX22" s="6"/>
      <c r="EY22" s="6"/>
      <c r="EZ22" s="6"/>
      <c r="FA22" s="6"/>
      <c r="FB22" s="6"/>
      <c r="FC22" s="6"/>
      <c r="FD22" s="6"/>
      <c r="FE22" s="6"/>
      <c r="FF22" s="6"/>
      <c r="FG22" s="6"/>
      <c r="FH22" s="6"/>
      <c r="FI22" s="6"/>
      <c r="FJ22" s="6"/>
      <c r="FK22" s="6"/>
      <c r="FL22" s="6"/>
      <c r="FM22" s="6"/>
      <c r="FN22" s="6"/>
      <c r="FO22" s="6"/>
      <c r="FP22" s="6"/>
      <c r="FQ22" s="6"/>
      <c r="FR22" s="6"/>
      <c r="FS22" s="6"/>
      <c r="FT22" s="6"/>
    </row>
    <row r="23" spans="1:176" x14ac:dyDescent="0.2">
      <c r="A23" s="552" t="s">
        <v>4</v>
      </c>
      <c r="B23" s="48">
        <v>137</v>
      </c>
      <c r="C23" s="49">
        <v>145</v>
      </c>
      <c r="D23" s="50">
        <v>130</v>
      </c>
      <c r="E23" s="116">
        <v>134</v>
      </c>
      <c r="F23" s="48">
        <v>146</v>
      </c>
      <c r="G23" s="117">
        <v>136</v>
      </c>
      <c r="H23" s="118">
        <v>163</v>
      </c>
      <c r="I23" s="53">
        <v>165</v>
      </c>
      <c r="J23" s="54">
        <v>168</v>
      </c>
      <c r="K23" s="48">
        <v>174</v>
      </c>
      <c r="L23" s="48">
        <v>183</v>
      </c>
      <c r="M23" s="55">
        <v>194</v>
      </c>
      <c r="N23" s="352">
        <v>184</v>
      </c>
      <c r="O23" s="54">
        <v>208</v>
      </c>
      <c r="P23" s="279">
        <v>190</v>
      </c>
      <c r="Q23" s="634">
        <v>183</v>
      </c>
      <c r="R23" s="459">
        <v>169</v>
      </c>
      <c r="S23" s="459">
        <v>151</v>
      </c>
      <c r="T23" s="763">
        <v>155</v>
      </c>
      <c r="U23" s="664">
        <v>157</v>
      </c>
      <c r="V23" s="119">
        <v>143</v>
      </c>
      <c r="W23" s="119">
        <v>140</v>
      </c>
      <c r="X23" s="119">
        <v>141</v>
      </c>
      <c r="Y23" s="119">
        <v>153</v>
      </c>
      <c r="Z23" s="119">
        <v>134</v>
      </c>
      <c r="AA23" s="119">
        <v>110</v>
      </c>
      <c r="AB23" s="119">
        <v>105</v>
      </c>
      <c r="AC23" s="624">
        <v>100</v>
      </c>
      <c r="AD23" s="444">
        <v>102</v>
      </c>
      <c r="AE23" s="57">
        <f t="shared" si="0"/>
        <v>0.02</v>
      </c>
      <c r="AF23" s="413">
        <f t="shared" si="1"/>
        <v>-0.33333333333333331</v>
      </c>
      <c r="AG23" s="688">
        <f t="shared" si="2"/>
        <v>-0.34193548387096773</v>
      </c>
      <c r="AH23" s="703">
        <f t="shared" si="3"/>
        <v>102.33333333333333</v>
      </c>
      <c r="AI23" s="481"/>
      <c r="AJ23" s="475"/>
      <c r="AK23" s="475"/>
      <c r="AL23" s="475"/>
      <c r="AM23" s="12"/>
      <c r="AN23" s="12"/>
      <c r="AO23" s="12"/>
      <c r="AP23" s="12"/>
      <c r="AQ23" s="12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  <c r="FF23" s="1"/>
      <c r="FG23" s="1"/>
      <c r="FH23" s="1"/>
      <c r="FI23" s="1"/>
      <c r="FJ23" s="1"/>
      <c r="FK23" s="1"/>
      <c r="FL23" s="1"/>
      <c r="FM23" s="1"/>
      <c r="FN23" s="1"/>
      <c r="FO23" s="1"/>
      <c r="FP23" s="1"/>
      <c r="FQ23" s="1"/>
      <c r="FR23" s="1"/>
      <c r="FS23" s="1"/>
      <c r="FT23" s="1"/>
    </row>
    <row r="24" spans="1:176" x14ac:dyDescent="0.2">
      <c r="A24" s="550" t="s">
        <v>40</v>
      </c>
      <c r="B24" s="58">
        <v>0</v>
      </c>
      <c r="C24" s="62">
        <v>0</v>
      </c>
      <c r="D24" s="24">
        <v>0</v>
      </c>
      <c r="E24" s="59">
        <v>0</v>
      </c>
      <c r="F24" s="58">
        <v>0</v>
      </c>
      <c r="G24" s="9">
        <v>0</v>
      </c>
      <c r="H24" s="11">
        <v>0</v>
      </c>
      <c r="I24" s="18">
        <v>0</v>
      </c>
      <c r="J24" s="61">
        <v>0</v>
      </c>
      <c r="K24" s="58">
        <v>0</v>
      </c>
      <c r="L24" s="58">
        <v>4</v>
      </c>
      <c r="M24" s="7">
        <v>4</v>
      </c>
      <c r="N24" s="353">
        <v>6</v>
      </c>
      <c r="O24" s="61">
        <v>4</v>
      </c>
      <c r="P24" s="207">
        <v>1</v>
      </c>
      <c r="Q24" s="364">
        <v>4</v>
      </c>
      <c r="R24" s="460">
        <v>7</v>
      </c>
      <c r="S24" s="460">
        <v>6</v>
      </c>
      <c r="T24" s="762">
        <v>8</v>
      </c>
      <c r="U24" s="663">
        <v>7</v>
      </c>
      <c r="V24" s="105">
        <v>4</v>
      </c>
      <c r="W24" s="105">
        <v>6</v>
      </c>
      <c r="X24" s="105">
        <v>7</v>
      </c>
      <c r="Y24" s="105">
        <v>7</v>
      </c>
      <c r="Z24" s="105">
        <v>10</v>
      </c>
      <c r="AA24" s="105">
        <v>9</v>
      </c>
      <c r="AB24" s="105">
        <v>7</v>
      </c>
      <c r="AC24" s="623">
        <v>7</v>
      </c>
      <c r="AD24" s="443">
        <v>3</v>
      </c>
      <c r="AE24" s="47" t="str">
        <f t="shared" si="0"/>
        <v xml:space="preserve"> </v>
      </c>
      <c r="AF24" s="412" t="str">
        <f t="shared" si="1"/>
        <v/>
      </c>
      <c r="AG24" s="687" t="str">
        <f t="shared" si="2"/>
        <v xml:space="preserve"> </v>
      </c>
      <c r="AH24" s="702">
        <f t="shared" si="3"/>
        <v>5.666666666666667</v>
      </c>
      <c r="AI24" s="481"/>
      <c r="AJ24" s="475"/>
      <c r="AK24" s="475"/>
      <c r="AL24" s="475"/>
      <c r="AM24" s="12"/>
      <c r="AN24" s="12"/>
      <c r="AO24" s="12"/>
      <c r="AP24" s="12"/>
      <c r="AQ24" s="12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  <c r="FD24" s="1"/>
      <c r="FE24" s="1"/>
      <c r="FF24" s="1"/>
      <c r="FG24" s="1"/>
      <c r="FH24" s="1"/>
      <c r="FI24" s="1"/>
      <c r="FJ24" s="1"/>
      <c r="FK24" s="1"/>
      <c r="FL24" s="1"/>
      <c r="FM24" s="1"/>
      <c r="FN24" s="1"/>
      <c r="FO24" s="1"/>
      <c r="FP24" s="1"/>
      <c r="FQ24" s="1"/>
      <c r="FR24" s="1"/>
      <c r="FS24" s="1"/>
      <c r="FT24" s="1"/>
    </row>
    <row r="25" spans="1:176" x14ac:dyDescent="0.2">
      <c r="A25" s="550" t="s">
        <v>42</v>
      </c>
      <c r="B25" s="58">
        <v>0</v>
      </c>
      <c r="C25" s="62">
        <v>0</v>
      </c>
      <c r="D25" s="24">
        <v>0</v>
      </c>
      <c r="E25" s="59">
        <v>0</v>
      </c>
      <c r="F25" s="58">
        <v>0</v>
      </c>
      <c r="G25" s="9">
        <v>0</v>
      </c>
      <c r="H25" s="11">
        <v>0</v>
      </c>
      <c r="I25" s="18">
        <v>0</v>
      </c>
      <c r="J25" s="61">
        <v>2</v>
      </c>
      <c r="K25" s="58">
        <v>9</v>
      </c>
      <c r="L25" s="58">
        <v>18</v>
      </c>
      <c r="M25" s="7">
        <v>33</v>
      </c>
      <c r="N25" s="353">
        <v>48</v>
      </c>
      <c r="O25" s="61">
        <v>70</v>
      </c>
      <c r="P25" s="207">
        <v>81</v>
      </c>
      <c r="Q25" s="364">
        <v>109</v>
      </c>
      <c r="R25" s="460">
        <v>118</v>
      </c>
      <c r="S25" s="460">
        <v>133</v>
      </c>
      <c r="T25" s="762">
        <v>130</v>
      </c>
      <c r="U25" s="663">
        <v>140</v>
      </c>
      <c r="V25" s="105">
        <v>154</v>
      </c>
      <c r="W25" s="105">
        <v>159</v>
      </c>
      <c r="X25" s="105">
        <v>170</v>
      </c>
      <c r="Y25" s="105">
        <v>168</v>
      </c>
      <c r="Z25" s="105">
        <v>147</v>
      </c>
      <c r="AA25" s="105">
        <v>113</v>
      </c>
      <c r="AB25" s="105">
        <v>93</v>
      </c>
      <c r="AC25" s="623">
        <v>95</v>
      </c>
      <c r="AD25" s="443">
        <v>94</v>
      </c>
      <c r="AE25" s="47">
        <f t="shared" si="0"/>
        <v>-1.0526315789473684E-2</v>
      </c>
      <c r="AF25" s="412">
        <f t="shared" si="1"/>
        <v>-0.44047619047619047</v>
      </c>
      <c r="AG25" s="687">
        <f t="shared" si="2"/>
        <v>-0.27692307692307694</v>
      </c>
      <c r="AH25" s="702">
        <f t="shared" si="3"/>
        <v>94</v>
      </c>
      <c r="AI25" s="481"/>
      <c r="AJ25" s="475"/>
      <c r="AK25" s="475"/>
      <c r="AL25" s="475"/>
      <c r="AM25" s="12"/>
      <c r="AN25" s="12"/>
      <c r="AO25" s="12"/>
      <c r="AP25" s="12"/>
      <c r="AQ25" s="12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  <c r="FF25" s="1"/>
      <c r="FG25" s="1"/>
      <c r="FH25" s="1"/>
      <c r="FI25" s="1"/>
      <c r="FJ25" s="1"/>
      <c r="FK25" s="1"/>
      <c r="FL25" s="1"/>
      <c r="FM25" s="1"/>
      <c r="FN25" s="1"/>
      <c r="FO25" s="1"/>
      <c r="FP25" s="1"/>
      <c r="FQ25" s="1"/>
      <c r="FR25" s="1"/>
      <c r="FS25" s="1"/>
      <c r="FT25" s="1"/>
    </row>
    <row r="26" spans="1:176" x14ac:dyDescent="0.2">
      <c r="A26" s="550" t="s">
        <v>5</v>
      </c>
      <c r="B26" s="58">
        <v>8</v>
      </c>
      <c r="C26" s="62">
        <v>6</v>
      </c>
      <c r="D26" s="24">
        <v>7</v>
      </c>
      <c r="E26" s="59">
        <v>10</v>
      </c>
      <c r="F26" s="58">
        <v>11</v>
      </c>
      <c r="G26" s="9">
        <v>11</v>
      </c>
      <c r="H26" s="11">
        <v>11</v>
      </c>
      <c r="I26" s="18">
        <v>6</v>
      </c>
      <c r="J26" s="61">
        <v>8</v>
      </c>
      <c r="K26" s="58">
        <v>5</v>
      </c>
      <c r="L26" s="58">
        <v>4</v>
      </c>
      <c r="M26" s="7">
        <v>6</v>
      </c>
      <c r="N26" s="353">
        <v>8</v>
      </c>
      <c r="O26" s="61">
        <v>7</v>
      </c>
      <c r="P26" s="207">
        <v>7</v>
      </c>
      <c r="Q26" s="364">
        <v>3</v>
      </c>
      <c r="R26" s="460">
        <v>7</v>
      </c>
      <c r="S26" s="460">
        <v>12</v>
      </c>
      <c r="T26" s="762">
        <v>11</v>
      </c>
      <c r="U26" s="663">
        <v>9</v>
      </c>
      <c r="V26" s="105">
        <v>7</v>
      </c>
      <c r="W26" s="105">
        <v>8</v>
      </c>
      <c r="X26" s="105">
        <v>8</v>
      </c>
      <c r="Y26" s="105">
        <v>6</v>
      </c>
      <c r="Z26" s="105">
        <v>6</v>
      </c>
      <c r="AA26" s="105">
        <v>2</v>
      </c>
      <c r="AB26" s="105">
        <v>3</v>
      </c>
      <c r="AC26" s="623">
        <v>2</v>
      </c>
      <c r="AD26" s="443">
        <v>2</v>
      </c>
      <c r="AE26" s="47" t="str">
        <f t="shared" si="0"/>
        <v xml:space="preserve"> </v>
      </c>
      <c r="AF26" s="412" t="str">
        <f t="shared" si="1"/>
        <v/>
      </c>
      <c r="AG26" s="687" t="str">
        <f t="shared" si="2"/>
        <v xml:space="preserve"> </v>
      </c>
      <c r="AH26" s="702">
        <f t="shared" si="3"/>
        <v>2.3333333333333335</v>
      </c>
      <c r="AI26" s="481"/>
      <c r="AJ26" s="475"/>
      <c r="AK26" s="475"/>
      <c r="AL26" s="475"/>
      <c r="AM26" s="12"/>
      <c r="AN26" s="12"/>
      <c r="AO26" s="12"/>
      <c r="AP26" s="12"/>
      <c r="AQ26" s="12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  <c r="FF26" s="1"/>
      <c r="FG26" s="1"/>
      <c r="FH26" s="1"/>
      <c r="FI26" s="1"/>
      <c r="FJ26" s="1"/>
      <c r="FK26" s="1"/>
      <c r="FL26" s="1"/>
      <c r="FM26" s="1"/>
      <c r="FN26" s="1"/>
      <c r="FO26" s="1"/>
      <c r="FP26" s="1"/>
      <c r="FQ26" s="1"/>
      <c r="FR26" s="1"/>
      <c r="FS26" s="1"/>
      <c r="FT26" s="1"/>
    </row>
    <row r="27" spans="1:176" s="551" customFormat="1" x14ac:dyDescent="0.2">
      <c r="A27" s="550" t="s">
        <v>6</v>
      </c>
      <c r="B27" s="58">
        <v>169</v>
      </c>
      <c r="C27" s="22">
        <v>157</v>
      </c>
      <c r="D27" s="24">
        <v>144</v>
      </c>
      <c r="E27" s="59">
        <v>131</v>
      </c>
      <c r="F27" s="58">
        <v>151</v>
      </c>
      <c r="G27" s="9">
        <v>193</v>
      </c>
      <c r="H27" s="11">
        <v>241</v>
      </c>
      <c r="I27" s="18">
        <v>267</v>
      </c>
      <c r="J27" s="61">
        <v>240</v>
      </c>
      <c r="K27" s="58">
        <v>213</v>
      </c>
      <c r="L27" s="58">
        <v>221</v>
      </c>
      <c r="M27" s="7">
        <v>214</v>
      </c>
      <c r="N27" s="353">
        <v>224</v>
      </c>
      <c r="O27" s="61">
        <v>233</v>
      </c>
      <c r="P27" s="207">
        <v>256</v>
      </c>
      <c r="Q27" s="364">
        <v>214</v>
      </c>
      <c r="R27" s="460">
        <v>190</v>
      </c>
      <c r="S27" s="460">
        <v>176</v>
      </c>
      <c r="T27" s="762">
        <v>159</v>
      </c>
      <c r="U27" s="663">
        <v>145</v>
      </c>
      <c r="V27" s="105">
        <v>135</v>
      </c>
      <c r="W27" s="105">
        <v>131</v>
      </c>
      <c r="X27" s="105">
        <v>121</v>
      </c>
      <c r="Y27" s="105">
        <v>113</v>
      </c>
      <c r="Z27" s="105">
        <v>128</v>
      </c>
      <c r="AA27" s="105">
        <v>111</v>
      </c>
      <c r="AB27" s="105">
        <v>92</v>
      </c>
      <c r="AC27" s="623">
        <v>95</v>
      </c>
      <c r="AD27" s="443">
        <v>105</v>
      </c>
      <c r="AE27" s="47">
        <f t="shared" si="0"/>
        <v>0.10526315789473684</v>
      </c>
      <c r="AF27" s="412">
        <f t="shared" si="1"/>
        <v>-7.0796460176991149E-2</v>
      </c>
      <c r="AG27" s="687">
        <f t="shared" si="2"/>
        <v>-0.33962264150943394</v>
      </c>
      <c r="AH27" s="702">
        <f t="shared" si="3"/>
        <v>97.333333333333329</v>
      </c>
      <c r="AI27" s="481"/>
      <c r="AJ27" s="475"/>
      <c r="AK27" s="483"/>
      <c r="AL27" s="483"/>
      <c r="AM27" s="13"/>
      <c r="AN27" s="13"/>
      <c r="AO27" s="13"/>
      <c r="AP27" s="13"/>
      <c r="AQ27" s="13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  <c r="BQ27" s="6"/>
      <c r="BR27" s="6"/>
      <c r="BS27" s="6"/>
      <c r="BT27" s="6"/>
      <c r="BU27" s="6"/>
      <c r="BV27" s="6"/>
      <c r="BW27" s="6"/>
      <c r="BX27" s="6"/>
      <c r="BY27" s="6"/>
      <c r="BZ27" s="6"/>
      <c r="CA27" s="6"/>
      <c r="CB27" s="6"/>
      <c r="CC27" s="6"/>
      <c r="CD27" s="6"/>
      <c r="CE27" s="6"/>
      <c r="CF27" s="6"/>
      <c r="CG27" s="6"/>
      <c r="CH27" s="6"/>
      <c r="CI27" s="6"/>
      <c r="CJ27" s="6"/>
      <c r="CK27" s="6"/>
      <c r="CL27" s="6"/>
      <c r="CM27" s="6"/>
      <c r="CN27" s="6"/>
      <c r="CO27" s="6"/>
      <c r="CP27" s="6"/>
      <c r="CQ27" s="6"/>
      <c r="CR27" s="6"/>
      <c r="CS27" s="6"/>
      <c r="CT27" s="6"/>
      <c r="CU27" s="6"/>
      <c r="CV27" s="6"/>
      <c r="CW27" s="6"/>
      <c r="CX27" s="6"/>
      <c r="CY27" s="6"/>
      <c r="CZ27" s="6"/>
      <c r="DA27" s="6"/>
      <c r="DB27" s="6"/>
      <c r="DC27" s="6"/>
      <c r="DD27" s="6"/>
      <c r="DE27" s="6"/>
      <c r="DF27" s="6"/>
      <c r="DG27" s="6"/>
      <c r="DH27" s="6"/>
      <c r="DI27" s="6"/>
      <c r="DJ27" s="6"/>
      <c r="DK27" s="6"/>
      <c r="DL27" s="6"/>
      <c r="DM27" s="6"/>
      <c r="DN27" s="6"/>
      <c r="DO27" s="6"/>
      <c r="DP27" s="6"/>
      <c r="DQ27" s="6"/>
      <c r="DR27" s="6"/>
      <c r="DS27" s="6"/>
      <c r="DT27" s="6"/>
      <c r="DU27" s="6"/>
      <c r="DV27" s="6"/>
      <c r="DW27" s="6"/>
      <c r="DX27" s="6"/>
      <c r="DY27" s="6"/>
      <c r="DZ27" s="6"/>
      <c r="EA27" s="6"/>
      <c r="EB27" s="6"/>
      <c r="EC27" s="6"/>
      <c r="ED27" s="6"/>
      <c r="EE27" s="6"/>
      <c r="EF27" s="6"/>
      <c r="EG27" s="6"/>
      <c r="EH27" s="6"/>
      <c r="EI27" s="6"/>
      <c r="EJ27" s="6"/>
      <c r="EK27" s="6"/>
      <c r="EL27" s="6"/>
      <c r="EM27" s="6"/>
      <c r="EN27" s="6"/>
      <c r="EO27" s="6"/>
      <c r="EP27" s="6"/>
      <c r="EQ27" s="6"/>
      <c r="ER27" s="6"/>
      <c r="ES27" s="6"/>
      <c r="ET27" s="6"/>
      <c r="EU27" s="6"/>
      <c r="EV27" s="6"/>
      <c r="EW27" s="6"/>
      <c r="EX27" s="6"/>
      <c r="EY27" s="6"/>
      <c r="EZ27" s="6"/>
      <c r="FA27" s="6"/>
      <c r="FB27" s="6"/>
      <c r="FC27" s="6"/>
      <c r="FD27" s="6"/>
      <c r="FE27" s="6"/>
      <c r="FF27" s="6"/>
      <c r="FG27" s="6"/>
      <c r="FH27" s="6"/>
      <c r="FI27" s="6"/>
      <c r="FJ27" s="6"/>
      <c r="FK27" s="6"/>
      <c r="FL27" s="6"/>
      <c r="FM27" s="6"/>
      <c r="FN27" s="6"/>
      <c r="FO27" s="6"/>
      <c r="FP27" s="6"/>
      <c r="FQ27" s="6"/>
      <c r="FR27" s="6"/>
      <c r="FS27" s="6"/>
      <c r="FT27" s="6"/>
    </row>
    <row r="28" spans="1:176" s="551" customFormat="1" x14ac:dyDescent="0.2">
      <c r="A28" s="552" t="s">
        <v>54</v>
      </c>
      <c r="B28" s="48">
        <v>0</v>
      </c>
      <c r="C28" s="115">
        <v>0</v>
      </c>
      <c r="D28" s="50">
        <v>0</v>
      </c>
      <c r="E28" s="116">
        <v>0</v>
      </c>
      <c r="F28" s="48">
        <v>0</v>
      </c>
      <c r="G28" s="117">
        <v>0</v>
      </c>
      <c r="H28" s="118">
        <v>0</v>
      </c>
      <c r="I28" s="53">
        <v>0</v>
      </c>
      <c r="J28" s="54">
        <v>0</v>
      </c>
      <c r="K28" s="48">
        <v>1</v>
      </c>
      <c r="L28" s="48">
        <v>0</v>
      </c>
      <c r="M28" s="55">
        <v>0</v>
      </c>
      <c r="N28" s="352">
        <v>9</v>
      </c>
      <c r="O28" s="54">
        <v>5</v>
      </c>
      <c r="P28" s="279">
        <v>5</v>
      </c>
      <c r="Q28" s="634">
        <v>7</v>
      </c>
      <c r="R28" s="459">
        <v>3</v>
      </c>
      <c r="S28" s="459">
        <v>1</v>
      </c>
      <c r="T28" s="763">
        <v>9</v>
      </c>
      <c r="U28" s="664">
        <v>6</v>
      </c>
      <c r="V28" s="119">
        <v>5</v>
      </c>
      <c r="W28" s="119">
        <v>0</v>
      </c>
      <c r="X28" s="119">
        <v>6</v>
      </c>
      <c r="Y28" s="119">
        <v>3</v>
      </c>
      <c r="Z28" s="119">
        <v>6</v>
      </c>
      <c r="AA28" s="119">
        <v>7</v>
      </c>
      <c r="AB28" s="119">
        <v>0</v>
      </c>
      <c r="AC28" s="624">
        <v>0</v>
      </c>
      <c r="AD28" s="444">
        <v>0</v>
      </c>
      <c r="AE28" s="57" t="str">
        <f t="shared" si="0"/>
        <v xml:space="preserve"> </v>
      </c>
      <c r="AF28" s="413" t="str">
        <f t="shared" si="1"/>
        <v/>
      </c>
      <c r="AG28" s="688" t="str">
        <f t="shared" si="2"/>
        <v xml:space="preserve"> </v>
      </c>
      <c r="AH28" s="703" t="str">
        <f t="shared" si="3"/>
        <v xml:space="preserve">  </v>
      </c>
      <c r="AI28" s="481"/>
      <c r="AJ28" s="475"/>
      <c r="AK28" s="483"/>
      <c r="AL28" s="483"/>
      <c r="AM28" s="13"/>
      <c r="AN28" s="13"/>
      <c r="AO28" s="13"/>
      <c r="AP28" s="13"/>
      <c r="AQ28" s="13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6"/>
      <c r="BS28" s="6"/>
      <c r="BT28" s="6"/>
      <c r="BU28" s="6"/>
      <c r="BV28" s="6"/>
      <c r="BW28" s="6"/>
      <c r="BX28" s="6"/>
      <c r="BY28" s="6"/>
      <c r="BZ28" s="6"/>
      <c r="CA28" s="6"/>
      <c r="CB28" s="6"/>
      <c r="CC28" s="6"/>
      <c r="CD28" s="6"/>
      <c r="CE28" s="6"/>
      <c r="CF28" s="6"/>
      <c r="CG28" s="6"/>
      <c r="CH28" s="6"/>
      <c r="CI28" s="6"/>
      <c r="CJ28" s="6"/>
      <c r="CK28" s="6"/>
      <c r="CL28" s="6"/>
      <c r="CM28" s="6"/>
      <c r="CN28" s="6"/>
      <c r="CO28" s="6"/>
      <c r="CP28" s="6"/>
      <c r="CQ28" s="6"/>
      <c r="CR28" s="6"/>
      <c r="CS28" s="6"/>
      <c r="CT28" s="6"/>
      <c r="CU28" s="6"/>
      <c r="CV28" s="6"/>
      <c r="CW28" s="6"/>
      <c r="CX28" s="6"/>
      <c r="CY28" s="6"/>
      <c r="CZ28" s="6"/>
      <c r="DA28" s="6"/>
      <c r="DB28" s="6"/>
      <c r="DC28" s="6"/>
      <c r="DD28" s="6"/>
      <c r="DE28" s="6"/>
      <c r="DF28" s="6"/>
      <c r="DG28" s="6"/>
      <c r="DH28" s="6"/>
      <c r="DI28" s="6"/>
      <c r="DJ28" s="6"/>
      <c r="DK28" s="6"/>
      <c r="DL28" s="6"/>
      <c r="DM28" s="6"/>
      <c r="DN28" s="6"/>
      <c r="DO28" s="6"/>
      <c r="DP28" s="6"/>
      <c r="DQ28" s="6"/>
      <c r="DR28" s="6"/>
      <c r="DS28" s="6"/>
      <c r="DT28" s="6"/>
      <c r="DU28" s="6"/>
      <c r="DV28" s="6"/>
      <c r="DW28" s="6"/>
      <c r="DX28" s="6"/>
      <c r="DY28" s="6"/>
      <c r="DZ28" s="6"/>
      <c r="EA28" s="6"/>
      <c r="EB28" s="6"/>
      <c r="EC28" s="6"/>
      <c r="ED28" s="6"/>
      <c r="EE28" s="6"/>
      <c r="EF28" s="6"/>
      <c r="EG28" s="6"/>
      <c r="EH28" s="6"/>
      <c r="EI28" s="6"/>
      <c r="EJ28" s="6"/>
      <c r="EK28" s="6"/>
      <c r="EL28" s="6"/>
      <c r="EM28" s="6"/>
      <c r="EN28" s="6"/>
      <c r="EO28" s="6"/>
      <c r="EP28" s="6"/>
      <c r="EQ28" s="6"/>
      <c r="ER28" s="6"/>
      <c r="ES28" s="6"/>
      <c r="ET28" s="6"/>
      <c r="EU28" s="6"/>
      <c r="EV28" s="6"/>
      <c r="EW28" s="6"/>
      <c r="EX28" s="6"/>
      <c r="EY28" s="6"/>
      <c r="EZ28" s="6"/>
      <c r="FA28" s="6"/>
      <c r="FB28" s="6"/>
      <c r="FC28" s="6"/>
      <c r="FD28" s="6"/>
      <c r="FE28" s="6"/>
      <c r="FF28" s="6"/>
      <c r="FG28" s="6"/>
      <c r="FH28" s="6"/>
      <c r="FI28" s="6"/>
      <c r="FJ28" s="6"/>
      <c r="FK28" s="6"/>
      <c r="FL28" s="6"/>
      <c r="FM28" s="6"/>
      <c r="FN28" s="6"/>
      <c r="FO28" s="6"/>
      <c r="FP28" s="6"/>
      <c r="FQ28" s="6"/>
      <c r="FR28" s="6"/>
      <c r="FS28" s="6"/>
      <c r="FT28" s="6"/>
    </row>
    <row r="29" spans="1:176" s="553" customFormat="1" x14ac:dyDescent="0.2">
      <c r="A29" s="550" t="s">
        <v>108</v>
      </c>
      <c r="B29" s="58">
        <v>0</v>
      </c>
      <c r="C29" s="62">
        <v>0</v>
      </c>
      <c r="D29" s="24">
        <v>0</v>
      </c>
      <c r="E29" s="59">
        <v>0</v>
      </c>
      <c r="F29" s="58">
        <v>0</v>
      </c>
      <c r="G29" s="9">
        <v>16</v>
      </c>
      <c r="H29" s="11">
        <v>37</v>
      </c>
      <c r="I29" s="18">
        <v>50</v>
      </c>
      <c r="J29" s="61">
        <v>44</v>
      </c>
      <c r="K29" s="58">
        <v>55</v>
      </c>
      <c r="L29" s="58">
        <v>44</v>
      </c>
      <c r="M29" s="7">
        <v>53</v>
      </c>
      <c r="N29" s="353">
        <v>37</v>
      </c>
      <c r="O29" s="61">
        <v>46</v>
      </c>
      <c r="P29" s="207">
        <v>52</v>
      </c>
      <c r="Q29" s="364">
        <v>54</v>
      </c>
      <c r="R29" s="460">
        <v>52</v>
      </c>
      <c r="S29" s="460">
        <v>46</v>
      </c>
      <c r="T29" s="762">
        <v>36</v>
      </c>
      <c r="U29" s="663">
        <v>38</v>
      </c>
      <c r="V29" s="105">
        <v>39</v>
      </c>
      <c r="W29" s="105">
        <v>43</v>
      </c>
      <c r="X29" s="105">
        <v>50</v>
      </c>
      <c r="Y29" s="105">
        <v>39</v>
      </c>
      <c r="Z29" s="105">
        <v>33</v>
      </c>
      <c r="AA29" s="105">
        <v>54</v>
      </c>
      <c r="AB29" s="105">
        <v>54</v>
      </c>
      <c r="AC29" s="623">
        <v>43</v>
      </c>
      <c r="AD29" s="443">
        <v>34</v>
      </c>
      <c r="AE29" s="47">
        <f t="shared" si="0"/>
        <v>-0.20930232558139536</v>
      </c>
      <c r="AF29" s="412">
        <f t="shared" si="1"/>
        <v>-0.12820512820512819</v>
      </c>
      <c r="AG29" s="687">
        <f t="shared" si="2"/>
        <v>-5.5555555555555552E-2</v>
      </c>
      <c r="AH29" s="702">
        <f t="shared" si="3"/>
        <v>43.666666666666664</v>
      </c>
      <c r="AI29" s="481"/>
      <c r="AJ29" s="475"/>
      <c r="AK29" s="484"/>
      <c r="AL29" s="484"/>
      <c r="AM29" s="14"/>
      <c r="AN29" s="14"/>
      <c r="AO29" s="14"/>
      <c r="AP29" s="14"/>
      <c r="AQ29" s="1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</row>
    <row r="30" spans="1:176" s="553" customFormat="1" x14ac:dyDescent="0.2">
      <c r="A30" s="550" t="s">
        <v>109</v>
      </c>
      <c r="B30" s="58">
        <v>0</v>
      </c>
      <c r="C30" s="62">
        <v>0</v>
      </c>
      <c r="D30" s="24">
        <v>0</v>
      </c>
      <c r="E30" s="59">
        <v>0</v>
      </c>
      <c r="F30" s="58">
        <v>0</v>
      </c>
      <c r="G30" s="9">
        <v>3</v>
      </c>
      <c r="H30" s="11">
        <v>34</v>
      </c>
      <c r="I30" s="18">
        <v>42</v>
      </c>
      <c r="J30" s="61">
        <v>40</v>
      </c>
      <c r="K30" s="58">
        <v>33</v>
      </c>
      <c r="L30" s="58">
        <v>36</v>
      </c>
      <c r="M30" s="7">
        <v>38</v>
      </c>
      <c r="N30" s="353">
        <v>30</v>
      </c>
      <c r="O30" s="61">
        <v>31</v>
      </c>
      <c r="P30" s="207">
        <v>36</v>
      </c>
      <c r="Q30" s="364">
        <v>23</v>
      </c>
      <c r="R30" s="460">
        <v>19</v>
      </c>
      <c r="S30" s="460">
        <v>27</v>
      </c>
      <c r="T30" s="762">
        <v>30</v>
      </c>
      <c r="U30" s="663">
        <v>26</v>
      </c>
      <c r="V30" s="105">
        <v>27</v>
      </c>
      <c r="W30" s="105">
        <v>42</v>
      </c>
      <c r="X30" s="105">
        <v>42</v>
      </c>
      <c r="Y30" s="105">
        <v>53</v>
      </c>
      <c r="Z30" s="105">
        <v>40</v>
      </c>
      <c r="AA30" s="105">
        <v>46</v>
      </c>
      <c r="AB30" s="105">
        <v>52</v>
      </c>
      <c r="AC30" s="623">
        <v>41</v>
      </c>
      <c r="AD30" s="443">
        <v>43</v>
      </c>
      <c r="AE30" s="47">
        <f t="shared" si="0"/>
        <v>4.878048780487805E-2</v>
      </c>
      <c r="AF30" s="412">
        <f t="shared" si="1"/>
        <v>-0.18867924528301888</v>
      </c>
      <c r="AG30" s="687">
        <f t="shared" si="2"/>
        <v>0.43333333333333335</v>
      </c>
      <c r="AH30" s="702">
        <f t="shared" si="3"/>
        <v>45.333333333333336</v>
      </c>
      <c r="AI30" s="481"/>
      <c r="AJ30" s="475"/>
      <c r="AK30" s="484"/>
      <c r="AL30" s="484"/>
      <c r="AM30" s="14"/>
      <c r="AN30" s="14"/>
      <c r="AO30" s="14"/>
      <c r="AP30" s="14"/>
      <c r="AQ30" s="1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</row>
    <row r="31" spans="1:176" x14ac:dyDescent="0.2">
      <c r="A31" s="550" t="s">
        <v>30</v>
      </c>
      <c r="B31" s="58">
        <v>0</v>
      </c>
      <c r="C31" s="62">
        <v>0</v>
      </c>
      <c r="D31" s="24">
        <v>0</v>
      </c>
      <c r="E31" s="59">
        <v>0</v>
      </c>
      <c r="F31" s="58">
        <v>0</v>
      </c>
      <c r="G31" s="9">
        <v>0</v>
      </c>
      <c r="H31" s="11">
        <v>2</v>
      </c>
      <c r="I31" s="18">
        <v>17</v>
      </c>
      <c r="J31" s="61">
        <v>27</v>
      </c>
      <c r="K31" s="58">
        <v>37</v>
      </c>
      <c r="L31" s="58">
        <v>41</v>
      </c>
      <c r="M31" s="7">
        <v>52</v>
      </c>
      <c r="N31" s="353">
        <v>61</v>
      </c>
      <c r="O31" s="61">
        <v>80</v>
      </c>
      <c r="P31" s="207">
        <v>88</v>
      </c>
      <c r="Q31" s="364">
        <v>66</v>
      </c>
      <c r="R31" s="460">
        <v>57</v>
      </c>
      <c r="S31" s="460">
        <v>61</v>
      </c>
      <c r="T31" s="762">
        <v>55</v>
      </c>
      <c r="U31" s="663">
        <v>62</v>
      </c>
      <c r="V31" s="105">
        <v>61</v>
      </c>
      <c r="W31" s="105">
        <v>49</v>
      </c>
      <c r="X31" s="105">
        <v>48</v>
      </c>
      <c r="Y31" s="105">
        <v>39</v>
      </c>
      <c r="Z31" s="105">
        <v>40</v>
      </c>
      <c r="AA31" s="105">
        <v>30</v>
      </c>
      <c r="AB31" s="105">
        <v>31</v>
      </c>
      <c r="AC31" s="623">
        <v>16</v>
      </c>
      <c r="AD31" s="443">
        <v>17</v>
      </c>
      <c r="AE31" s="47" t="str">
        <f t="shared" si="0"/>
        <v xml:space="preserve"> </v>
      </c>
      <c r="AF31" s="412" t="str">
        <f t="shared" si="1"/>
        <v/>
      </c>
      <c r="AG31" s="687" t="str">
        <f t="shared" si="2"/>
        <v xml:space="preserve"> </v>
      </c>
      <c r="AH31" s="702">
        <f t="shared" si="3"/>
        <v>21.333333333333332</v>
      </c>
      <c r="AI31" s="481"/>
      <c r="AJ31" s="475"/>
      <c r="AK31" s="475"/>
      <c r="AL31" s="475"/>
      <c r="AM31" s="12"/>
      <c r="AN31" s="12"/>
      <c r="AO31" s="12"/>
      <c r="AP31" s="12"/>
      <c r="AQ31" s="12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  <c r="ES31" s="1"/>
      <c r="ET31" s="1"/>
      <c r="EU31" s="1"/>
      <c r="EV31" s="1"/>
      <c r="EW31" s="1"/>
      <c r="EX31" s="1"/>
      <c r="EY31" s="1"/>
      <c r="EZ31" s="1"/>
      <c r="FA31" s="1"/>
      <c r="FB31" s="1"/>
      <c r="FC31" s="1"/>
      <c r="FD31" s="1"/>
      <c r="FE31" s="1"/>
      <c r="FF31" s="1"/>
      <c r="FG31" s="1"/>
      <c r="FH31" s="1"/>
      <c r="FI31" s="1"/>
      <c r="FJ31" s="1"/>
      <c r="FK31" s="1"/>
      <c r="FL31" s="1"/>
      <c r="FM31" s="1"/>
      <c r="FN31" s="1"/>
      <c r="FO31" s="1"/>
      <c r="FP31" s="1"/>
      <c r="FQ31" s="1"/>
      <c r="FR31" s="1"/>
      <c r="FS31" s="1"/>
      <c r="FT31" s="1"/>
    </row>
    <row r="32" spans="1:176" ht="13.5" hidden="1" x14ac:dyDescent="0.2">
      <c r="A32" s="550" t="s">
        <v>86</v>
      </c>
      <c r="B32" s="58">
        <v>121</v>
      </c>
      <c r="C32" s="22">
        <v>102</v>
      </c>
      <c r="D32" s="24">
        <v>93</v>
      </c>
      <c r="E32" s="59">
        <v>87</v>
      </c>
      <c r="F32" s="58">
        <v>116</v>
      </c>
      <c r="G32" s="9">
        <v>90</v>
      </c>
      <c r="H32" s="11">
        <v>19</v>
      </c>
      <c r="I32" s="18">
        <v>9</v>
      </c>
      <c r="J32" s="61">
        <v>2</v>
      </c>
      <c r="K32" s="58">
        <v>1</v>
      </c>
      <c r="L32" s="58">
        <v>0</v>
      </c>
      <c r="M32" s="7">
        <v>0</v>
      </c>
      <c r="N32" s="353">
        <v>0</v>
      </c>
      <c r="O32" s="61">
        <v>0</v>
      </c>
      <c r="P32" s="207">
        <v>0</v>
      </c>
      <c r="Q32" s="364">
        <v>0</v>
      </c>
      <c r="R32" s="460">
        <v>0</v>
      </c>
      <c r="S32" s="460">
        <v>0</v>
      </c>
      <c r="T32" s="762">
        <v>0</v>
      </c>
      <c r="U32" s="663">
        <v>0</v>
      </c>
      <c r="V32" s="105">
        <v>0</v>
      </c>
      <c r="W32" s="105"/>
      <c r="X32" s="105"/>
      <c r="Y32" s="105"/>
      <c r="Z32" s="105"/>
      <c r="AA32" s="105"/>
      <c r="AB32" s="105"/>
      <c r="AC32" s="623"/>
      <c r="AD32" s="443"/>
      <c r="AE32" s="47" t="str">
        <f t="shared" si="0"/>
        <v xml:space="preserve"> </v>
      </c>
      <c r="AF32" s="412" t="str">
        <f t="shared" si="1"/>
        <v/>
      </c>
      <c r="AG32" s="687" t="str">
        <f t="shared" si="2"/>
        <v xml:space="preserve">  </v>
      </c>
      <c r="AH32" s="702" t="str">
        <f t="shared" si="3"/>
        <v xml:space="preserve">  </v>
      </c>
      <c r="AI32" s="481"/>
      <c r="AJ32" s="475"/>
      <c r="AK32" s="475"/>
      <c r="AL32" s="475"/>
      <c r="AM32" s="12"/>
      <c r="AN32" s="12"/>
      <c r="AO32" s="12"/>
      <c r="AP32" s="12"/>
      <c r="AQ32" s="12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  <c r="ES32" s="1"/>
      <c r="ET32" s="1"/>
      <c r="EU32" s="1"/>
      <c r="EV32" s="1"/>
      <c r="EW32" s="1"/>
      <c r="EX32" s="1"/>
      <c r="EY32" s="1"/>
      <c r="EZ32" s="1"/>
      <c r="FA32" s="1"/>
      <c r="FB32" s="1"/>
      <c r="FC32" s="1"/>
      <c r="FD32" s="1"/>
      <c r="FE32" s="1"/>
      <c r="FF32" s="1"/>
      <c r="FG32" s="1"/>
      <c r="FH32" s="1"/>
      <c r="FI32" s="1"/>
      <c r="FJ32" s="1"/>
      <c r="FK32" s="1"/>
      <c r="FL32" s="1"/>
      <c r="FM32" s="1"/>
      <c r="FN32" s="1"/>
      <c r="FO32" s="1"/>
      <c r="FP32" s="1"/>
      <c r="FQ32" s="1"/>
      <c r="FR32" s="1"/>
      <c r="FS32" s="1"/>
      <c r="FT32" s="1"/>
    </row>
    <row r="33" spans="1:176" x14ac:dyDescent="0.2">
      <c r="A33" s="550" t="s">
        <v>7</v>
      </c>
      <c r="B33" s="58">
        <v>41</v>
      </c>
      <c r="C33" s="62">
        <v>32</v>
      </c>
      <c r="D33" s="24">
        <v>35</v>
      </c>
      <c r="E33" s="59">
        <v>38</v>
      </c>
      <c r="F33" s="58">
        <v>37</v>
      </c>
      <c r="G33" s="9">
        <v>32</v>
      </c>
      <c r="H33" s="11">
        <v>27</v>
      </c>
      <c r="I33" s="18">
        <v>23</v>
      </c>
      <c r="J33" s="61">
        <v>29</v>
      </c>
      <c r="K33" s="58">
        <v>29</v>
      </c>
      <c r="L33" s="58">
        <v>37</v>
      </c>
      <c r="M33" s="7">
        <v>44</v>
      </c>
      <c r="N33" s="353">
        <v>40</v>
      </c>
      <c r="O33" s="61">
        <v>48</v>
      </c>
      <c r="P33" s="207">
        <v>49</v>
      </c>
      <c r="Q33" s="364">
        <v>64</v>
      </c>
      <c r="R33" s="460">
        <v>59</v>
      </c>
      <c r="S33" s="460">
        <v>68</v>
      </c>
      <c r="T33" s="762">
        <f>14+53</f>
        <v>67</v>
      </c>
      <c r="U33" s="663">
        <v>59</v>
      </c>
      <c r="V33" s="105">
        <v>62</v>
      </c>
      <c r="W33" s="105">
        <v>70</v>
      </c>
      <c r="X33" s="105">
        <v>67</v>
      </c>
      <c r="Y33" s="105">
        <v>51</v>
      </c>
      <c r="Z33" s="105">
        <v>50</v>
      </c>
      <c r="AA33" s="105">
        <v>42</v>
      </c>
      <c r="AB33" s="105">
        <v>32</v>
      </c>
      <c r="AC33" s="623">
        <v>41</v>
      </c>
      <c r="AD33" s="443">
        <v>37</v>
      </c>
      <c r="AE33" s="47">
        <f t="shared" si="0"/>
        <v>-9.7560975609756101E-2</v>
      </c>
      <c r="AF33" s="412">
        <f t="shared" si="1"/>
        <v>-0.27450980392156865</v>
      </c>
      <c r="AG33" s="687">
        <f t="shared" si="2"/>
        <v>-0.44776119402985076</v>
      </c>
      <c r="AH33" s="702">
        <f t="shared" si="3"/>
        <v>36.666666666666664</v>
      </c>
      <c r="AI33" s="481"/>
      <c r="AJ33" s="475"/>
      <c r="AK33" s="475"/>
      <c r="AL33" s="475"/>
      <c r="AM33" s="12"/>
      <c r="AN33" s="12"/>
      <c r="AO33" s="12"/>
      <c r="AP33" s="12"/>
      <c r="AQ33" s="12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1"/>
      <c r="EU33" s="1"/>
      <c r="EV33" s="1"/>
      <c r="EW33" s="1"/>
      <c r="EX33" s="1"/>
      <c r="EY33" s="1"/>
      <c r="EZ33" s="1"/>
      <c r="FA33" s="1"/>
      <c r="FB33" s="1"/>
      <c r="FC33" s="1"/>
      <c r="FD33" s="1"/>
      <c r="FE33" s="1"/>
      <c r="FF33" s="1"/>
      <c r="FG33" s="1"/>
      <c r="FH33" s="1"/>
      <c r="FI33" s="1"/>
      <c r="FJ33" s="1"/>
      <c r="FK33" s="1"/>
      <c r="FL33" s="1"/>
      <c r="FM33" s="1"/>
      <c r="FN33" s="1"/>
      <c r="FO33" s="1"/>
      <c r="FP33" s="1"/>
      <c r="FQ33" s="1"/>
      <c r="FR33" s="1"/>
      <c r="FS33" s="1"/>
      <c r="FT33" s="1"/>
    </row>
    <row r="34" spans="1:176" s="554" customFormat="1" x14ac:dyDescent="0.2">
      <c r="A34" s="552" t="s">
        <v>8</v>
      </c>
      <c r="B34" s="48">
        <v>31</v>
      </c>
      <c r="C34" s="115">
        <v>31</v>
      </c>
      <c r="D34" s="50">
        <v>23</v>
      </c>
      <c r="E34" s="116">
        <v>26</v>
      </c>
      <c r="F34" s="48">
        <v>43</v>
      </c>
      <c r="G34" s="117">
        <v>49</v>
      </c>
      <c r="H34" s="118">
        <v>39</v>
      </c>
      <c r="I34" s="53">
        <v>39</v>
      </c>
      <c r="J34" s="54">
        <v>35</v>
      </c>
      <c r="K34" s="48">
        <v>37</v>
      </c>
      <c r="L34" s="48">
        <v>47</v>
      </c>
      <c r="M34" s="55">
        <v>42</v>
      </c>
      <c r="N34" s="352">
        <v>29</v>
      </c>
      <c r="O34" s="54">
        <v>26</v>
      </c>
      <c r="P34" s="279">
        <v>29</v>
      </c>
      <c r="Q34" s="634">
        <v>29</v>
      </c>
      <c r="R34" s="459">
        <v>21</v>
      </c>
      <c r="S34" s="459">
        <v>18</v>
      </c>
      <c r="T34" s="763">
        <v>15</v>
      </c>
      <c r="U34" s="664">
        <v>7</v>
      </c>
      <c r="V34" s="119">
        <v>14</v>
      </c>
      <c r="W34" s="119">
        <v>15</v>
      </c>
      <c r="X34" s="119">
        <v>22</v>
      </c>
      <c r="Y34" s="119">
        <v>15</v>
      </c>
      <c r="Z34" s="119">
        <v>15</v>
      </c>
      <c r="AA34" s="119">
        <v>15</v>
      </c>
      <c r="AB34" s="119">
        <v>16</v>
      </c>
      <c r="AC34" s="624">
        <v>11</v>
      </c>
      <c r="AD34" s="444">
        <v>7</v>
      </c>
      <c r="AE34" s="57" t="str">
        <f t="shared" si="0"/>
        <v xml:space="preserve"> </v>
      </c>
      <c r="AF34" s="413" t="str">
        <f t="shared" si="1"/>
        <v/>
      </c>
      <c r="AG34" s="688" t="str">
        <f t="shared" si="2"/>
        <v xml:space="preserve"> </v>
      </c>
      <c r="AH34" s="703">
        <f t="shared" si="3"/>
        <v>11.333333333333334</v>
      </c>
      <c r="AI34" s="481"/>
      <c r="AJ34" s="485"/>
      <c r="AK34" s="485"/>
      <c r="AL34" s="485"/>
      <c r="AM34" s="15"/>
      <c r="AN34" s="15"/>
      <c r="AO34" s="15"/>
      <c r="AP34" s="15"/>
      <c r="AQ34" s="1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  <c r="DP34" s="5"/>
      <c r="DQ34" s="5"/>
      <c r="DR34" s="5"/>
      <c r="DS34" s="5"/>
      <c r="DT34" s="5"/>
      <c r="DU34" s="5"/>
      <c r="DV34" s="5"/>
      <c r="DW34" s="5"/>
      <c r="DX34" s="5"/>
      <c r="DY34" s="5"/>
      <c r="DZ34" s="5"/>
      <c r="EA34" s="5"/>
      <c r="EB34" s="5"/>
      <c r="EC34" s="5"/>
      <c r="ED34" s="5"/>
      <c r="EE34" s="5"/>
      <c r="EF34" s="5"/>
      <c r="EG34" s="5"/>
      <c r="EH34" s="5"/>
      <c r="EI34" s="5"/>
      <c r="EJ34" s="5"/>
      <c r="EK34" s="5"/>
      <c r="EL34" s="5"/>
      <c r="EM34" s="5"/>
      <c r="EN34" s="5"/>
      <c r="EO34" s="5"/>
      <c r="EP34" s="5"/>
      <c r="EQ34" s="5"/>
      <c r="ER34" s="5"/>
      <c r="ES34" s="5"/>
      <c r="ET34" s="5"/>
      <c r="EU34" s="5"/>
      <c r="EV34" s="5"/>
      <c r="EW34" s="5"/>
      <c r="EX34" s="5"/>
      <c r="EY34" s="5"/>
      <c r="EZ34" s="5"/>
      <c r="FA34" s="5"/>
      <c r="FB34" s="5"/>
      <c r="FC34" s="5"/>
      <c r="FD34" s="5"/>
      <c r="FE34" s="5"/>
      <c r="FF34" s="5"/>
      <c r="FG34" s="5"/>
      <c r="FH34" s="5"/>
      <c r="FI34" s="5"/>
      <c r="FJ34" s="5"/>
      <c r="FK34" s="5"/>
      <c r="FL34" s="5"/>
      <c r="FM34" s="5"/>
      <c r="FN34" s="5"/>
      <c r="FO34" s="5"/>
      <c r="FP34" s="5"/>
      <c r="FQ34" s="5"/>
      <c r="FR34" s="5"/>
      <c r="FS34" s="5"/>
      <c r="FT34" s="5"/>
    </row>
    <row r="35" spans="1:176" x14ac:dyDescent="0.2">
      <c r="A35" s="550" t="s">
        <v>9</v>
      </c>
      <c r="B35" s="58">
        <v>91</v>
      </c>
      <c r="C35" s="22">
        <v>104</v>
      </c>
      <c r="D35" s="24">
        <v>112</v>
      </c>
      <c r="E35" s="59">
        <v>119</v>
      </c>
      <c r="F35" s="58">
        <v>107</v>
      </c>
      <c r="G35" s="9">
        <v>114</v>
      </c>
      <c r="H35" s="11">
        <v>129</v>
      </c>
      <c r="I35" s="18">
        <v>126</v>
      </c>
      <c r="J35" s="61">
        <v>126</v>
      </c>
      <c r="K35" s="58">
        <v>123</v>
      </c>
      <c r="L35" s="58">
        <v>126</v>
      </c>
      <c r="M35" s="7">
        <v>120</v>
      </c>
      <c r="N35" s="353">
        <v>135</v>
      </c>
      <c r="O35" s="61">
        <v>139</v>
      </c>
      <c r="P35" s="207">
        <v>133</v>
      </c>
      <c r="Q35" s="364">
        <v>126</v>
      </c>
      <c r="R35" s="460">
        <v>125</v>
      </c>
      <c r="S35" s="460">
        <v>114</v>
      </c>
      <c r="T35" s="762">
        <v>122</v>
      </c>
      <c r="U35" s="663">
        <v>100</v>
      </c>
      <c r="V35" s="105">
        <v>124</v>
      </c>
      <c r="W35" s="105">
        <v>130</v>
      </c>
      <c r="X35" s="105">
        <v>143</v>
      </c>
      <c r="Y35" s="105">
        <v>138</v>
      </c>
      <c r="Z35" s="105">
        <v>111</v>
      </c>
      <c r="AA35" s="105">
        <v>93</v>
      </c>
      <c r="AB35" s="105">
        <v>87</v>
      </c>
      <c r="AC35" s="623">
        <v>88</v>
      </c>
      <c r="AD35" s="443">
        <v>83</v>
      </c>
      <c r="AE35" s="47">
        <f t="shared" si="0"/>
        <v>-5.6818181818181816E-2</v>
      </c>
      <c r="AF35" s="412">
        <f t="shared" si="1"/>
        <v>-0.39855072463768115</v>
      </c>
      <c r="AG35" s="687">
        <f t="shared" si="2"/>
        <v>-0.31967213114754101</v>
      </c>
      <c r="AH35" s="702">
        <f t="shared" si="3"/>
        <v>86</v>
      </c>
      <c r="AI35" s="481"/>
      <c r="AJ35" s="485"/>
      <c r="AK35" s="475"/>
      <c r="AL35" s="475"/>
      <c r="AM35" s="12"/>
      <c r="AN35" s="12"/>
      <c r="AO35" s="12"/>
      <c r="AP35" s="12"/>
      <c r="AQ35" s="12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</row>
    <row r="36" spans="1:176" ht="13.5" hidden="1" x14ac:dyDescent="0.2">
      <c r="A36" s="550" t="s">
        <v>87</v>
      </c>
      <c r="B36" s="58">
        <v>2</v>
      </c>
      <c r="C36" s="62"/>
      <c r="D36" s="24">
        <v>0</v>
      </c>
      <c r="E36" s="59">
        <v>0</v>
      </c>
      <c r="F36" s="58">
        <v>0</v>
      </c>
      <c r="G36" s="9">
        <v>0</v>
      </c>
      <c r="H36" s="11">
        <v>0</v>
      </c>
      <c r="I36" s="18">
        <v>0</v>
      </c>
      <c r="J36" s="61">
        <v>0</v>
      </c>
      <c r="K36" s="58">
        <v>0</v>
      </c>
      <c r="L36" s="58">
        <v>0</v>
      </c>
      <c r="M36" s="7">
        <v>0</v>
      </c>
      <c r="N36" s="353">
        <v>0</v>
      </c>
      <c r="O36" s="61">
        <v>0</v>
      </c>
      <c r="P36" s="207">
        <v>0</v>
      </c>
      <c r="Q36" s="364">
        <v>0</v>
      </c>
      <c r="R36" s="460">
        <v>0</v>
      </c>
      <c r="S36" s="460">
        <v>0</v>
      </c>
      <c r="T36" s="762">
        <v>0</v>
      </c>
      <c r="U36" s="663">
        <v>0</v>
      </c>
      <c r="V36" s="105">
        <v>0</v>
      </c>
      <c r="W36" s="105">
        <v>0</v>
      </c>
      <c r="X36" s="105"/>
      <c r="Y36" s="105"/>
      <c r="Z36" s="105"/>
      <c r="AA36" s="105"/>
      <c r="AB36" s="105"/>
      <c r="AC36" s="623"/>
      <c r="AD36" s="443"/>
      <c r="AE36" s="47" t="str">
        <f t="shared" si="0"/>
        <v xml:space="preserve"> </v>
      </c>
      <c r="AF36" s="412" t="str">
        <f t="shared" si="1"/>
        <v/>
      </c>
      <c r="AG36" s="687" t="str">
        <f t="shared" si="2"/>
        <v xml:space="preserve">  </v>
      </c>
      <c r="AH36" s="702" t="str">
        <f t="shared" si="3"/>
        <v xml:space="preserve">  </v>
      </c>
      <c r="AI36" s="481"/>
      <c r="AJ36" s="485"/>
      <c r="AK36" s="475"/>
      <c r="AL36" s="475"/>
      <c r="AM36" s="12"/>
      <c r="AN36" s="12"/>
      <c r="AO36" s="12"/>
      <c r="AP36" s="12"/>
      <c r="AQ36" s="12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1"/>
      <c r="FE36" s="1"/>
      <c r="FF36" s="1"/>
      <c r="FG36" s="1"/>
      <c r="FH36" s="1"/>
      <c r="FI36" s="1"/>
      <c r="FJ36" s="1"/>
      <c r="FK36" s="1"/>
      <c r="FL36" s="1"/>
      <c r="FM36" s="1"/>
      <c r="FN36" s="1"/>
      <c r="FO36" s="1"/>
      <c r="FP36" s="1"/>
      <c r="FQ36" s="1"/>
      <c r="FR36" s="1"/>
      <c r="FS36" s="1"/>
      <c r="FT36" s="1"/>
    </row>
    <row r="37" spans="1:176" x14ac:dyDescent="0.2">
      <c r="A37" s="550" t="s">
        <v>10</v>
      </c>
      <c r="B37" s="58">
        <v>238</v>
      </c>
      <c r="C37" s="62">
        <v>241</v>
      </c>
      <c r="D37" s="24">
        <v>241</v>
      </c>
      <c r="E37" s="59">
        <v>276</v>
      </c>
      <c r="F37" s="58">
        <v>290</v>
      </c>
      <c r="G37" s="9">
        <v>292</v>
      </c>
      <c r="H37" s="11">
        <v>300</v>
      </c>
      <c r="I37" s="18">
        <v>289</v>
      </c>
      <c r="J37" s="61">
        <v>292</v>
      </c>
      <c r="K37" s="58">
        <v>296</v>
      </c>
      <c r="L37" s="58">
        <v>334</v>
      </c>
      <c r="M37" s="7">
        <v>359</v>
      </c>
      <c r="N37" s="353">
        <v>369</v>
      </c>
      <c r="O37" s="61">
        <v>355</v>
      </c>
      <c r="P37" s="207">
        <v>403</v>
      </c>
      <c r="Q37" s="364">
        <v>426</v>
      </c>
      <c r="R37" s="460">
        <v>404</v>
      </c>
      <c r="S37" s="460">
        <v>380</v>
      </c>
      <c r="T37" s="762">
        <v>408</v>
      </c>
      <c r="U37" s="663">
        <v>377</v>
      </c>
      <c r="V37" s="105">
        <v>412</v>
      </c>
      <c r="W37" s="105">
        <v>406</v>
      </c>
      <c r="X37" s="105">
        <v>428</v>
      </c>
      <c r="Y37" s="105">
        <v>465</v>
      </c>
      <c r="Z37" s="105">
        <v>475</v>
      </c>
      <c r="AA37" s="105">
        <v>417</v>
      </c>
      <c r="AB37" s="105">
        <v>383</v>
      </c>
      <c r="AC37" s="623">
        <v>361</v>
      </c>
      <c r="AD37" s="443">
        <v>347</v>
      </c>
      <c r="AE37" s="47">
        <f t="shared" si="0"/>
        <v>-3.8781163434903045E-2</v>
      </c>
      <c r="AF37" s="412">
        <f t="shared" si="1"/>
        <v>-0.25376344086021507</v>
      </c>
      <c r="AG37" s="687">
        <f t="shared" si="2"/>
        <v>-0.14950980392156862</v>
      </c>
      <c r="AH37" s="702">
        <f t="shared" si="3"/>
        <v>363.66666666666669</v>
      </c>
      <c r="AI37" s="481"/>
      <c r="AJ37" s="486"/>
      <c r="AK37" s="475"/>
      <c r="AL37" s="482"/>
      <c r="AM37" s="12"/>
      <c r="AN37" s="12"/>
      <c r="AO37" s="12"/>
      <c r="AP37" s="12"/>
      <c r="AQ37" s="12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  <c r="FD37" s="1"/>
      <c r="FE37" s="1"/>
      <c r="FF37" s="1"/>
      <c r="FG37" s="1"/>
      <c r="FH37" s="1"/>
      <c r="FI37" s="1"/>
      <c r="FJ37" s="1"/>
      <c r="FK37" s="1"/>
      <c r="FL37" s="1"/>
      <c r="FM37" s="1"/>
      <c r="FN37" s="1"/>
      <c r="FO37" s="1"/>
      <c r="FP37" s="1"/>
      <c r="FQ37" s="1"/>
      <c r="FR37" s="1"/>
      <c r="FS37" s="1"/>
      <c r="FT37" s="1"/>
    </row>
    <row r="38" spans="1:176" x14ac:dyDescent="0.2">
      <c r="A38" s="550" t="s">
        <v>11</v>
      </c>
      <c r="B38" s="58">
        <v>46</v>
      </c>
      <c r="C38" s="62">
        <v>45</v>
      </c>
      <c r="D38" s="24">
        <v>35</v>
      </c>
      <c r="E38" s="59">
        <v>49</v>
      </c>
      <c r="F38" s="58">
        <v>41</v>
      </c>
      <c r="G38" s="9">
        <v>33</v>
      </c>
      <c r="H38" s="11">
        <v>33</v>
      </c>
      <c r="I38" s="18">
        <v>46</v>
      </c>
      <c r="J38" s="61">
        <v>42</v>
      </c>
      <c r="K38" s="58">
        <v>41</v>
      </c>
      <c r="L38" s="58">
        <v>51</v>
      </c>
      <c r="M38" s="7">
        <v>57</v>
      </c>
      <c r="N38" s="353">
        <v>53</v>
      </c>
      <c r="O38" s="61">
        <v>56</v>
      </c>
      <c r="P38" s="207">
        <v>53</v>
      </c>
      <c r="Q38" s="364">
        <v>47</v>
      </c>
      <c r="R38" s="460">
        <v>41</v>
      </c>
      <c r="S38" s="460">
        <v>50</v>
      </c>
      <c r="T38" s="762">
        <v>52</v>
      </c>
      <c r="U38" s="663">
        <v>45</v>
      </c>
      <c r="V38" s="105">
        <v>54</v>
      </c>
      <c r="W38" s="105">
        <v>64</v>
      </c>
      <c r="X38" s="105">
        <v>60</v>
      </c>
      <c r="Y38" s="105">
        <v>58</v>
      </c>
      <c r="Z38" s="105">
        <v>61</v>
      </c>
      <c r="AA38" s="105">
        <v>48</v>
      </c>
      <c r="AB38" s="105">
        <v>39</v>
      </c>
      <c r="AC38" s="623">
        <v>27</v>
      </c>
      <c r="AD38" s="443">
        <v>31</v>
      </c>
      <c r="AE38" s="47">
        <f t="shared" si="0"/>
        <v>0.14814814814814814</v>
      </c>
      <c r="AF38" s="412">
        <f t="shared" si="1"/>
        <v>-0.46551724137931033</v>
      </c>
      <c r="AG38" s="687">
        <f t="shared" si="2"/>
        <v>-0.40384615384615385</v>
      </c>
      <c r="AH38" s="702">
        <f t="shared" si="3"/>
        <v>32.333333333333336</v>
      </c>
      <c r="AI38" s="481"/>
      <c r="AJ38" s="485"/>
      <c r="AK38" s="475"/>
      <c r="AL38" s="475"/>
      <c r="AM38" s="12"/>
      <c r="AN38" s="12"/>
      <c r="AO38" s="12"/>
      <c r="AP38" s="12"/>
      <c r="AQ38" s="12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</row>
    <row r="39" spans="1:176" s="553" customFormat="1" x14ac:dyDescent="0.2">
      <c r="A39" s="550" t="s">
        <v>12</v>
      </c>
      <c r="B39" s="58">
        <v>14</v>
      </c>
      <c r="C39" s="62">
        <v>15</v>
      </c>
      <c r="D39" s="24">
        <v>18</v>
      </c>
      <c r="E39" s="59">
        <v>25</v>
      </c>
      <c r="F39" s="58">
        <v>26</v>
      </c>
      <c r="G39" s="9">
        <v>32</v>
      </c>
      <c r="H39" s="11">
        <v>30</v>
      </c>
      <c r="I39" s="18">
        <v>29</v>
      </c>
      <c r="J39" s="61">
        <v>41</v>
      </c>
      <c r="K39" s="58">
        <v>46</v>
      </c>
      <c r="L39" s="58">
        <v>39</v>
      </c>
      <c r="M39" s="7">
        <v>34</v>
      </c>
      <c r="N39" s="353">
        <v>26</v>
      </c>
      <c r="O39" s="61">
        <v>22</v>
      </c>
      <c r="P39" s="207">
        <v>21</v>
      </c>
      <c r="Q39" s="364">
        <v>23</v>
      </c>
      <c r="R39" s="460">
        <v>35</v>
      </c>
      <c r="S39" s="460">
        <v>55</v>
      </c>
      <c r="T39" s="762">
        <v>46</v>
      </c>
      <c r="U39" s="663">
        <v>36</v>
      </c>
      <c r="V39" s="105">
        <v>29</v>
      </c>
      <c r="W39" s="105">
        <v>27</v>
      </c>
      <c r="X39" s="105">
        <v>29</v>
      </c>
      <c r="Y39" s="105">
        <v>34</v>
      </c>
      <c r="Z39" s="105">
        <v>35</v>
      </c>
      <c r="AA39" s="105">
        <v>7</v>
      </c>
      <c r="AB39" s="105">
        <v>9</v>
      </c>
      <c r="AC39" s="623">
        <v>16</v>
      </c>
      <c r="AD39" s="443">
        <v>14</v>
      </c>
      <c r="AE39" s="47" t="str">
        <f t="shared" si="0"/>
        <v xml:space="preserve"> </v>
      </c>
      <c r="AF39" s="412" t="str">
        <f t="shared" si="1"/>
        <v/>
      </c>
      <c r="AG39" s="687" t="str">
        <f t="shared" si="2"/>
        <v xml:space="preserve"> </v>
      </c>
      <c r="AH39" s="702">
        <f t="shared" si="3"/>
        <v>13</v>
      </c>
      <c r="AI39" s="481"/>
      <c r="AJ39" s="485"/>
      <c r="AK39" s="484"/>
      <c r="AL39" s="484"/>
      <c r="AM39" s="14"/>
      <c r="AN39" s="14"/>
      <c r="AO39" s="14"/>
      <c r="AP39" s="14"/>
      <c r="AQ39" s="1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  <c r="DS39" s="4"/>
      <c r="DT39" s="4"/>
      <c r="DU39" s="4"/>
      <c r="DV39" s="4"/>
      <c r="DW39" s="4"/>
      <c r="DX39" s="4"/>
      <c r="DY39" s="4"/>
      <c r="DZ39" s="4"/>
      <c r="EA39" s="4"/>
      <c r="EB39" s="4"/>
      <c r="EC39" s="4"/>
      <c r="ED39" s="4"/>
      <c r="EE39" s="4"/>
      <c r="EF39" s="4"/>
      <c r="EG39" s="4"/>
      <c r="EH39" s="4"/>
      <c r="EI39" s="4"/>
      <c r="EJ39" s="4"/>
      <c r="EK39" s="4"/>
      <c r="EL39" s="4"/>
      <c r="EM39" s="4"/>
      <c r="EN39" s="4"/>
      <c r="EO39" s="4"/>
      <c r="EP39" s="4"/>
      <c r="EQ39" s="4"/>
      <c r="ER39" s="4"/>
      <c r="ES39" s="4"/>
      <c r="ET39" s="4"/>
      <c r="EU39" s="4"/>
      <c r="EV39" s="4"/>
      <c r="EW39" s="4"/>
      <c r="EX39" s="4"/>
      <c r="EY39" s="4"/>
      <c r="EZ39" s="4"/>
      <c r="FA39" s="4"/>
      <c r="FB39" s="4"/>
      <c r="FC39" s="4"/>
      <c r="FD39" s="4"/>
      <c r="FE39" s="4"/>
      <c r="FF39" s="4"/>
      <c r="FG39" s="4"/>
      <c r="FH39" s="4"/>
      <c r="FI39" s="4"/>
      <c r="FJ39" s="4"/>
      <c r="FK39" s="4"/>
      <c r="FL39" s="4"/>
      <c r="FM39" s="4"/>
      <c r="FN39" s="4"/>
      <c r="FO39" s="4"/>
      <c r="FP39" s="4"/>
      <c r="FQ39" s="4"/>
      <c r="FR39" s="4"/>
      <c r="FS39" s="4"/>
      <c r="FT39" s="4"/>
    </row>
    <row r="40" spans="1:176" s="2" customFormat="1" x14ac:dyDescent="0.2">
      <c r="A40" s="552" t="s">
        <v>28</v>
      </c>
      <c r="B40" s="48">
        <v>0</v>
      </c>
      <c r="C40" s="115">
        <v>0</v>
      </c>
      <c r="D40" s="50">
        <v>0</v>
      </c>
      <c r="E40" s="116">
        <v>0</v>
      </c>
      <c r="F40" s="48">
        <v>0</v>
      </c>
      <c r="G40" s="117">
        <v>12</v>
      </c>
      <c r="H40" s="118">
        <v>13</v>
      </c>
      <c r="I40" s="53">
        <v>22</v>
      </c>
      <c r="J40" s="54">
        <v>35</v>
      </c>
      <c r="K40" s="48">
        <v>29</v>
      </c>
      <c r="L40" s="48">
        <v>26</v>
      </c>
      <c r="M40" s="55">
        <v>24</v>
      </c>
      <c r="N40" s="352">
        <v>26</v>
      </c>
      <c r="O40" s="54">
        <v>24</v>
      </c>
      <c r="P40" s="279">
        <v>30</v>
      </c>
      <c r="Q40" s="634">
        <v>31</v>
      </c>
      <c r="R40" s="459">
        <v>41</v>
      </c>
      <c r="S40" s="459">
        <v>42</v>
      </c>
      <c r="T40" s="763">
        <v>35</v>
      </c>
      <c r="U40" s="664">
        <v>37</v>
      </c>
      <c r="V40" s="119">
        <v>43</v>
      </c>
      <c r="W40" s="119">
        <v>46</v>
      </c>
      <c r="X40" s="119">
        <v>43</v>
      </c>
      <c r="Y40" s="119">
        <v>36</v>
      </c>
      <c r="Z40" s="119">
        <v>33</v>
      </c>
      <c r="AA40" s="119">
        <v>20</v>
      </c>
      <c r="AB40" s="119">
        <v>17</v>
      </c>
      <c r="AC40" s="624">
        <v>20</v>
      </c>
      <c r="AD40" s="444">
        <v>28</v>
      </c>
      <c r="AE40" s="57">
        <f t="shared" si="0"/>
        <v>0.4</v>
      </c>
      <c r="AF40" s="413">
        <f t="shared" si="1"/>
        <v>-0.22222222222222221</v>
      </c>
      <c r="AG40" s="688">
        <f t="shared" si="2"/>
        <v>-0.2</v>
      </c>
      <c r="AH40" s="703">
        <f t="shared" si="3"/>
        <v>21.666666666666668</v>
      </c>
      <c r="AI40" s="481"/>
      <c r="AJ40" s="485"/>
      <c r="AK40" s="478"/>
      <c r="AL40" s="475"/>
      <c r="AM40" s="16"/>
      <c r="AN40" s="16"/>
      <c r="AO40" s="16"/>
      <c r="AP40" s="16"/>
      <c r="AQ40" s="16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  <c r="BX40" s="3"/>
      <c r="BY40" s="3"/>
      <c r="BZ40" s="3"/>
      <c r="CA40" s="3"/>
      <c r="CB40" s="3"/>
      <c r="CC40" s="3"/>
      <c r="CD40" s="3"/>
      <c r="CE40" s="3"/>
      <c r="CF40" s="3"/>
      <c r="CG40" s="3"/>
      <c r="CH40" s="3"/>
      <c r="CI40" s="3"/>
      <c r="CJ40" s="3"/>
      <c r="CK40" s="3"/>
      <c r="CL40" s="3"/>
      <c r="CM40" s="3"/>
      <c r="CN40" s="3"/>
      <c r="CO40" s="3"/>
      <c r="CP40" s="3"/>
      <c r="CQ40" s="3"/>
      <c r="CR40" s="3"/>
      <c r="CS40" s="3"/>
      <c r="CT40" s="3"/>
      <c r="CU40" s="3"/>
      <c r="CV40" s="3"/>
      <c r="CW40" s="3"/>
      <c r="CX40" s="3"/>
      <c r="CY40" s="3"/>
      <c r="CZ40" s="3"/>
      <c r="DA40" s="3"/>
      <c r="DB40" s="3"/>
      <c r="DC40" s="3"/>
      <c r="DD40" s="3"/>
      <c r="DE40" s="3"/>
      <c r="DF40" s="3"/>
      <c r="DG40" s="3"/>
      <c r="DH40" s="3"/>
      <c r="DI40" s="3"/>
      <c r="DJ40" s="3"/>
      <c r="DK40" s="3"/>
      <c r="DL40" s="3"/>
      <c r="DM40" s="3"/>
      <c r="DN40" s="3"/>
      <c r="DO40" s="3"/>
      <c r="DP40" s="3"/>
      <c r="DQ40" s="3"/>
      <c r="DR40" s="3"/>
      <c r="DS40" s="3"/>
      <c r="DT40" s="3"/>
      <c r="DU40" s="3"/>
      <c r="DV40" s="3"/>
      <c r="DW40" s="3"/>
      <c r="DX40" s="3"/>
      <c r="DY40" s="3"/>
      <c r="DZ40" s="3"/>
      <c r="EA40" s="3"/>
      <c r="EB40" s="3"/>
      <c r="EC40" s="3"/>
      <c r="ED40" s="3"/>
      <c r="EE40" s="3"/>
      <c r="EF40" s="3"/>
      <c r="EG40" s="3"/>
      <c r="EH40" s="3"/>
      <c r="EI40" s="3"/>
      <c r="EJ40" s="3"/>
      <c r="EK40" s="3"/>
      <c r="EL40" s="3"/>
      <c r="EM40" s="3"/>
      <c r="EN40" s="3"/>
      <c r="EO40" s="3"/>
      <c r="EP40" s="3"/>
      <c r="EQ40" s="3"/>
      <c r="ER40" s="3"/>
      <c r="ES40" s="3"/>
      <c r="ET40" s="3"/>
      <c r="EU40" s="3"/>
      <c r="EV40" s="3"/>
      <c r="EW40" s="3"/>
      <c r="EX40" s="3"/>
      <c r="EY40" s="3"/>
      <c r="EZ40" s="3"/>
      <c r="FA40" s="3"/>
      <c r="FB40" s="3"/>
      <c r="FC40" s="3"/>
      <c r="FD40" s="3"/>
      <c r="FE40" s="3"/>
      <c r="FF40" s="3"/>
      <c r="FG40" s="3"/>
      <c r="FH40" s="3"/>
      <c r="FI40" s="3"/>
      <c r="FJ40" s="3"/>
      <c r="FK40" s="3"/>
      <c r="FL40" s="3"/>
      <c r="FM40" s="3"/>
      <c r="FN40" s="3"/>
      <c r="FO40" s="3"/>
      <c r="FP40" s="3"/>
      <c r="FQ40" s="3"/>
      <c r="FR40" s="3"/>
      <c r="FS40" s="3"/>
      <c r="FT40" s="3"/>
    </row>
    <row r="41" spans="1:176" s="2" customFormat="1" ht="12.75" thickBot="1" x14ac:dyDescent="0.25">
      <c r="A41" s="555" t="s">
        <v>70</v>
      </c>
      <c r="B41" s="121">
        <f t="shared" ref="B41:AD41" si="24">SUM(B19:B40)</f>
        <v>1276</v>
      </c>
      <c r="C41" s="122">
        <f t="shared" si="24"/>
        <v>1316</v>
      </c>
      <c r="D41" s="123">
        <f t="shared" si="24"/>
        <v>1318</v>
      </c>
      <c r="E41" s="124">
        <f t="shared" si="24"/>
        <v>1401</v>
      </c>
      <c r="F41" s="121">
        <f t="shared" si="24"/>
        <v>1542</v>
      </c>
      <c r="G41" s="125">
        <f t="shared" si="24"/>
        <v>1663</v>
      </c>
      <c r="H41" s="126">
        <f t="shared" si="24"/>
        <v>1779</v>
      </c>
      <c r="I41" s="126">
        <f t="shared" si="24"/>
        <v>1800</v>
      </c>
      <c r="J41" s="127">
        <f t="shared" si="24"/>
        <v>1803</v>
      </c>
      <c r="K41" s="121">
        <f t="shared" si="24"/>
        <v>1808</v>
      </c>
      <c r="L41" s="121">
        <f t="shared" si="24"/>
        <v>1950</v>
      </c>
      <c r="M41" s="128">
        <f t="shared" si="24"/>
        <v>2050</v>
      </c>
      <c r="N41" s="366">
        <f t="shared" si="24"/>
        <v>2081</v>
      </c>
      <c r="O41" s="368">
        <f t="shared" si="24"/>
        <v>2169</v>
      </c>
      <c r="P41" s="121">
        <f t="shared" si="24"/>
        <v>2302</v>
      </c>
      <c r="Q41" s="366">
        <f t="shared" si="24"/>
        <v>2334</v>
      </c>
      <c r="R41" s="445">
        <f t="shared" si="24"/>
        <v>2225</v>
      </c>
      <c r="S41" s="445">
        <f t="shared" si="24"/>
        <v>2130</v>
      </c>
      <c r="T41" s="764">
        <f t="shared" si="24"/>
        <v>2087</v>
      </c>
      <c r="U41" s="121">
        <f t="shared" si="24"/>
        <v>2003</v>
      </c>
      <c r="V41" s="128">
        <f t="shared" si="24"/>
        <v>2033</v>
      </c>
      <c r="W41" s="128">
        <f t="shared" si="24"/>
        <v>2044</v>
      </c>
      <c r="X41" s="128">
        <f t="shared" si="24"/>
        <v>2117</v>
      </c>
      <c r="Y41" s="128">
        <f t="shared" si="24"/>
        <v>2091</v>
      </c>
      <c r="Z41" s="128">
        <f t="shared" si="24"/>
        <v>1987</v>
      </c>
      <c r="AA41" s="128">
        <f t="shared" si="24"/>
        <v>1733</v>
      </c>
      <c r="AB41" s="128">
        <f t="shared" si="24"/>
        <v>1579</v>
      </c>
      <c r="AC41" s="368">
        <f t="shared" si="24"/>
        <v>1499</v>
      </c>
      <c r="AD41" s="445">
        <f t="shared" si="24"/>
        <v>1480</v>
      </c>
      <c r="AE41" s="129">
        <f t="shared" si="0"/>
        <v>-1.2675116744496331E-2</v>
      </c>
      <c r="AF41" s="417">
        <f t="shared" si="1"/>
        <v>-0.29220468675274985</v>
      </c>
      <c r="AG41" s="689">
        <f t="shared" si="2"/>
        <v>-0.29084810733109728</v>
      </c>
      <c r="AH41" s="708">
        <f t="shared" si="3"/>
        <v>1519.3333333333333</v>
      </c>
      <c r="AI41" s="487"/>
      <c r="AJ41" s="478"/>
      <c r="AK41" s="478"/>
      <c r="AL41" s="475"/>
      <c r="AM41" s="16"/>
      <c r="AN41" s="16"/>
      <c r="AO41" s="16"/>
      <c r="AP41" s="16"/>
      <c r="AQ41" s="16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  <c r="CA41" s="3"/>
      <c r="CB41" s="3"/>
      <c r="CC41" s="3"/>
      <c r="CD41" s="3"/>
      <c r="CE41" s="3"/>
      <c r="CF41" s="3"/>
      <c r="CG41" s="3"/>
      <c r="CH41" s="3"/>
      <c r="CI41" s="3"/>
      <c r="CJ41" s="3"/>
      <c r="CK41" s="3"/>
      <c r="CL41" s="3"/>
      <c r="CM41" s="3"/>
      <c r="CN41" s="3"/>
      <c r="CO41" s="3"/>
      <c r="CP41" s="3"/>
      <c r="CQ41" s="3"/>
      <c r="CR41" s="3"/>
      <c r="CS41" s="3"/>
      <c r="CT41" s="3"/>
      <c r="CU41" s="3"/>
      <c r="CV41" s="3"/>
      <c r="CW41" s="3"/>
      <c r="CX41" s="3"/>
      <c r="CY41" s="3"/>
      <c r="CZ41" s="3"/>
      <c r="DA41" s="3"/>
      <c r="DB41" s="3"/>
      <c r="DC41" s="3"/>
      <c r="DD41" s="3"/>
      <c r="DE41" s="3"/>
      <c r="DF41" s="3"/>
      <c r="DG41" s="3"/>
      <c r="DH41" s="3"/>
      <c r="DI41" s="3"/>
      <c r="DJ41" s="3"/>
      <c r="DK41" s="3"/>
      <c r="DL41" s="3"/>
      <c r="DM41" s="3"/>
      <c r="DN41" s="3"/>
      <c r="DO41" s="3"/>
      <c r="DP41" s="3"/>
      <c r="DQ41" s="3"/>
      <c r="DR41" s="3"/>
      <c r="DS41" s="3"/>
      <c r="DT41" s="3"/>
      <c r="DU41" s="3"/>
      <c r="DV41" s="3"/>
      <c r="DW41" s="3"/>
      <c r="DX41" s="3"/>
      <c r="DY41" s="3"/>
      <c r="DZ41" s="3"/>
      <c r="EA41" s="3"/>
      <c r="EB41" s="3"/>
      <c r="EC41" s="3"/>
      <c r="ED41" s="3"/>
      <c r="EE41" s="3"/>
      <c r="EF41" s="3"/>
      <c r="EG41" s="3"/>
      <c r="EH41" s="3"/>
      <c r="EI41" s="3"/>
      <c r="EJ41" s="3"/>
      <c r="EK41" s="3"/>
      <c r="EL41" s="3"/>
      <c r="EM41" s="3"/>
      <c r="EN41" s="3"/>
      <c r="EO41" s="3"/>
      <c r="EP41" s="3"/>
      <c r="EQ41" s="3"/>
      <c r="ER41" s="3"/>
      <c r="ES41" s="3"/>
      <c r="ET41" s="3"/>
      <c r="EU41" s="3"/>
      <c r="EV41" s="3"/>
      <c r="EW41" s="3"/>
      <c r="EX41" s="3"/>
      <c r="EY41" s="3"/>
      <c r="EZ41" s="3"/>
      <c r="FA41" s="3"/>
      <c r="FB41" s="3"/>
      <c r="FC41" s="3"/>
      <c r="FD41" s="3"/>
      <c r="FE41" s="3"/>
      <c r="FF41" s="3"/>
      <c r="FG41" s="3"/>
      <c r="FH41" s="3"/>
      <c r="FI41" s="3"/>
      <c r="FJ41" s="3"/>
      <c r="FK41" s="3"/>
      <c r="FL41" s="3"/>
      <c r="FM41" s="3"/>
      <c r="FN41" s="3"/>
      <c r="FO41" s="3"/>
      <c r="FP41" s="3"/>
      <c r="FQ41" s="3"/>
      <c r="FR41" s="3"/>
      <c r="FS41" s="3"/>
      <c r="FT41" s="3"/>
    </row>
    <row r="42" spans="1:176" ht="13.5" thickTop="1" x14ac:dyDescent="0.2">
      <c r="A42" s="556" t="s">
        <v>27</v>
      </c>
      <c r="B42" s="130"/>
      <c r="C42" s="130"/>
      <c r="D42" s="131"/>
      <c r="E42" s="131"/>
      <c r="F42" s="130"/>
      <c r="G42" s="130"/>
      <c r="H42" s="130"/>
      <c r="I42" s="130"/>
      <c r="J42" s="130"/>
      <c r="K42" s="130"/>
      <c r="L42" s="130"/>
      <c r="M42" s="130"/>
      <c r="N42" s="130"/>
      <c r="O42" s="130"/>
      <c r="P42" s="132"/>
      <c r="Q42" s="132"/>
      <c r="R42" s="132"/>
      <c r="S42" s="132"/>
      <c r="T42" s="132"/>
      <c r="U42" s="132"/>
      <c r="V42" s="132"/>
      <c r="W42" s="132"/>
      <c r="X42" s="132"/>
      <c r="Y42" s="132"/>
      <c r="Z42" s="132"/>
      <c r="AA42" s="132"/>
      <c r="AB42" s="132"/>
      <c r="AC42" s="132"/>
      <c r="AD42" s="132"/>
      <c r="AE42" s="133"/>
      <c r="AF42" s="133"/>
      <c r="AG42" s="690"/>
      <c r="AH42" s="690"/>
      <c r="AI42" s="488"/>
      <c r="AJ42" s="475"/>
      <c r="AK42" s="475"/>
      <c r="AL42" s="475"/>
      <c r="AM42" s="12"/>
      <c r="AN42" s="12"/>
      <c r="AO42" s="12"/>
      <c r="AP42" s="12"/>
      <c r="AQ42" s="12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  <c r="CS42" s="1"/>
      <c r="CT42" s="1"/>
      <c r="CU42" s="1"/>
      <c r="CV42" s="1"/>
      <c r="CW42" s="1"/>
      <c r="CX42" s="1"/>
      <c r="CY42" s="1"/>
      <c r="CZ42" s="1"/>
      <c r="DA42" s="1"/>
      <c r="DB42" s="1"/>
      <c r="DC42" s="1"/>
      <c r="DD42" s="1"/>
      <c r="DE42" s="1"/>
      <c r="DF42" s="1"/>
      <c r="DG42" s="1"/>
      <c r="DH42" s="1"/>
      <c r="DI42" s="1"/>
      <c r="DJ42" s="1"/>
      <c r="DK42" s="1"/>
      <c r="DL42" s="1"/>
      <c r="DM42" s="1"/>
      <c r="DN42" s="1"/>
      <c r="DO42" s="1"/>
      <c r="DP42" s="1"/>
      <c r="DQ42" s="1"/>
      <c r="DR42" s="1"/>
      <c r="DS42" s="1"/>
      <c r="DT42" s="1"/>
      <c r="DU42" s="1"/>
      <c r="DV42" s="1"/>
      <c r="DW42" s="1"/>
      <c r="DX42" s="1"/>
      <c r="DY42" s="1"/>
      <c r="DZ42" s="1"/>
      <c r="EA42" s="1"/>
      <c r="EB42" s="1"/>
      <c r="EC42" s="1"/>
      <c r="ED42" s="1"/>
      <c r="EE42" s="1"/>
      <c r="EF42" s="1"/>
      <c r="EG42" s="1"/>
      <c r="EH42" s="1"/>
      <c r="EI42" s="1"/>
      <c r="EJ42" s="1"/>
      <c r="EK42" s="1"/>
      <c r="EL42" s="1"/>
      <c r="EM42" s="1"/>
      <c r="EN42" s="1"/>
      <c r="EO42" s="1"/>
      <c r="EP42" s="1"/>
      <c r="EQ42" s="1"/>
      <c r="ER42" s="1"/>
      <c r="ES42" s="1"/>
      <c r="ET42" s="1"/>
      <c r="EU42" s="1"/>
      <c r="EV42" s="1"/>
      <c r="EW42" s="1"/>
      <c r="EX42" s="1"/>
      <c r="EY42" s="1"/>
      <c r="EZ42" s="1"/>
      <c r="FA42" s="1"/>
      <c r="FB42" s="1"/>
      <c r="FC42" s="1"/>
      <c r="FD42" s="1"/>
      <c r="FE42" s="1"/>
      <c r="FF42" s="1"/>
      <c r="FG42" s="1"/>
      <c r="FH42" s="1"/>
      <c r="FI42" s="1"/>
      <c r="FJ42" s="1"/>
      <c r="FK42" s="1"/>
      <c r="FL42" s="1"/>
      <c r="FM42" s="1"/>
      <c r="FN42" s="1"/>
      <c r="FO42" s="1"/>
      <c r="FP42" s="1"/>
      <c r="FQ42" s="1"/>
      <c r="FR42" s="1"/>
      <c r="FS42" s="1"/>
      <c r="FT42" s="1"/>
    </row>
    <row r="43" spans="1:176" x14ac:dyDescent="0.2">
      <c r="A43" s="542" t="s">
        <v>17</v>
      </c>
      <c r="B43" s="58">
        <v>610</v>
      </c>
      <c r="C43" s="22">
        <v>601</v>
      </c>
      <c r="D43" s="24">
        <v>563</v>
      </c>
      <c r="E43" s="59">
        <v>477</v>
      </c>
      <c r="F43" s="58">
        <v>453</v>
      </c>
      <c r="G43" s="9">
        <v>437</v>
      </c>
      <c r="H43" s="60">
        <v>438</v>
      </c>
      <c r="I43" s="18">
        <v>386</v>
      </c>
      <c r="J43" s="61">
        <v>391</v>
      </c>
      <c r="K43" s="58">
        <v>408</v>
      </c>
      <c r="L43" s="58">
        <v>463</v>
      </c>
      <c r="M43" s="7">
        <v>462</v>
      </c>
      <c r="N43" s="364">
        <v>513</v>
      </c>
      <c r="O43" s="243">
        <v>541</v>
      </c>
      <c r="P43" s="207">
        <v>572</v>
      </c>
      <c r="Q43" s="364">
        <v>578</v>
      </c>
      <c r="R43" s="460">
        <v>594</v>
      </c>
      <c r="S43" s="460">
        <v>586</v>
      </c>
      <c r="T43" s="466">
        <v>594</v>
      </c>
      <c r="U43" s="207">
        <v>556</v>
      </c>
      <c r="V43" s="10">
        <v>569</v>
      </c>
      <c r="W43" s="10">
        <v>541</v>
      </c>
      <c r="X43" s="10">
        <v>488</v>
      </c>
      <c r="Y43" s="10">
        <v>457</v>
      </c>
      <c r="Z43" s="10">
        <v>407</v>
      </c>
      <c r="AA43" s="10">
        <v>382</v>
      </c>
      <c r="AB43" s="10">
        <v>363</v>
      </c>
      <c r="AC43" s="621">
        <v>331</v>
      </c>
      <c r="AD43" s="438">
        <v>338</v>
      </c>
      <c r="AE43" s="47">
        <f t="shared" si="0"/>
        <v>2.1148036253776436E-2</v>
      </c>
      <c r="AF43" s="412">
        <f t="shared" si="1"/>
        <v>-0.26039387308533918</v>
      </c>
      <c r="AG43" s="687">
        <f t="shared" si="2"/>
        <v>-0.43097643097643096</v>
      </c>
      <c r="AH43" s="702">
        <f t="shared" si="3"/>
        <v>344</v>
      </c>
      <c r="AI43" s="481"/>
      <c r="AJ43" s="478"/>
      <c r="AK43" s="475"/>
      <c r="AL43" s="482"/>
      <c r="AM43" s="12"/>
      <c r="AN43" s="12"/>
      <c r="AO43" s="12"/>
      <c r="AP43" s="12"/>
      <c r="AQ43" s="12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  <c r="CS43" s="1"/>
      <c r="CT43" s="1"/>
      <c r="CU43" s="1"/>
      <c r="CV43" s="1"/>
      <c r="CW43" s="1"/>
      <c r="CX43" s="1"/>
      <c r="CY43" s="1"/>
      <c r="CZ43" s="1"/>
      <c r="DA43" s="1"/>
      <c r="DB43" s="1"/>
      <c r="DC43" s="1"/>
      <c r="DD43" s="1"/>
      <c r="DE43" s="1"/>
      <c r="DF43" s="1"/>
      <c r="DG43" s="1"/>
      <c r="DH43" s="1"/>
      <c r="DI43" s="1"/>
      <c r="DJ43" s="1"/>
      <c r="DK43" s="1"/>
      <c r="DL43" s="1"/>
      <c r="DM43" s="1"/>
      <c r="DN43" s="1"/>
      <c r="DO43" s="1"/>
      <c r="DP43" s="1"/>
      <c r="DQ43" s="1"/>
      <c r="DR43" s="1"/>
      <c r="DS43" s="1"/>
      <c r="DT43" s="1"/>
      <c r="DU43" s="1"/>
      <c r="DV43" s="1"/>
      <c r="DW43" s="1"/>
      <c r="DX43" s="1"/>
      <c r="DY43" s="1"/>
      <c r="DZ43" s="1"/>
      <c r="EA43" s="1"/>
      <c r="EB43" s="1"/>
      <c r="EC43" s="1"/>
      <c r="ED43" s="1"/>
      <c r="EE43" s="1"/>
      <c r="EF43" s="1"/>
      <c r="EG43" s="1"/>
      <c r="EH43" s="1"/>
      <c r="EI43" s="1"/>
      <c r="EJ43" s="1"/>
      <c r="EK43" s="1"/>
      <c r="EL43" s="1"/>
      <c r="EM43" s="1"/>
      <c r="EN43" s="1"/>
      <c r="EO43" s="1"/>
      <c r="EP43" s="1"/>
      <c r="EQ43" s="1"/>
      <c r="ER43" s="1"/>
      <c r="ES43" s="1"/>
      <c r="ET43" s="1"/>
      <c r="EU43" s="1"/>
      <c r="EV43" s="1"/>
      <c r="EW43" s="1"/>
      <c r="EX43" s="1"/>
      <c r="EY43" s="1"/>
      <c r="EZ43" s="1"/>
      <c r="FA43" s="1"/>
      <c r="FB43" s="1"/>
      <c r="FC43" s="1"/>
      <c r="FD43" s="1"/>
      <c r="FE43" s="1"/>
      <c r="FF43" s="1"/>
      <c r="FG43" s="1"/>
      <c r="FH43" s="1"/>
      <c r="FI43" s="1"/>
      <c r="FJ43" s="1"/>
      <c r="FK43" s="1"/>
      <c r="FL43" s="1"/>
      <c r="FM43" s="1"/>
      <c r="FN43" s="1"/>
      <c r="FO43" s="1"/>
      <c r="FP43" s="1"/>
      <c r="FQ43" s="1"/>
      <c r="FR43" s="1"/>
      <c r="FS43" s="1"/>
      <c r="FT43" s="1"/>
    </row>
    <row r="44" spans="1:176" x14ac:dyDescent="0.2">
      <c r="A44" s="542" t="s">
        <v>18</v>
      </c>
      <c r="B44" s="58">
        <v>46</v>
      </c>
      <c r="C44" s="62">
        <v>45</v>
      </c>
      <c r="D44" s="24">
        <v>51</v>
      </c>
      <c r="E44" s="59">
        <v>60</v>
      </c>
      <c r="F44" s="58">
        <v>59</v>
      </c>
      <c r="G44" s="9">
        <v>56</v>
      </c>
      <c r="H44" s="60">
        <v>50</v>
      </c>
      <c r="I44" s="18">
        <v>51</v>
      </c>
      <c r="J44" s="61">
        <v>70</v>
      </c>
      <c r="K44" s="58">
        <v>67</v>
      </c>
      <c r="L44" s="58">
        <v>93</v>
      </c>
      <c r="M44" s="7">
        <v>86</v>
      </c>
      <c r="N44" s="353">
        <v>81</v>
      </c>
      <c r="O44" s="61">
        <v>83</v>
      </c>
      <c r="P44" s="207">
        <v>94</v>
      </c>
      <c r="Q44" s="364">
        <v>90</v>
      </c>
      <c r="R44" s="460">
        <v>94</v>
      </c>
      <c r="S44" s="460">
        <v>107</v>
      </c>
      <c r="T44" s="726">
        <v>110</v>
      </c>
      <c r="U44" s="207">
        <v>115</v>
      </c>
      <c r="V44" s="10">
        <v>126</v>
      </c>
      <c r="W44" s="10">
        <v>122</v>
      </c>
      <c r="X44" s="10">
        <v>113</v>
      </c>
      <c r="Y44" s="10">
        <v>113</v>
      </c>
      <c r="Z44" s="10">
        <v>95</v>
      </c>
      <c r="AA44" s="10">
        <v>71</v>
      </c>
      <c r="AB44" s="10">
        <v>62</v>
      </c>
      <c r="AC44" s="277">
        <v>66</v>
      </c>
      <c r="AD44" s="438">
        <v>53</v>
      </c>
      <c r="AE44" s="47">
        <f t="shared" si="0"/>
        <v>-0.19696969696969696</v>
      </c>
      <c r="AF44" s="412">
        <f t="shared" si="1"/>
        <v>-0.53097345132743368</v>
      </c>
      <c r="AG44" s="679">
        <f t="shared" si="2"/>
        <v>-0.51818181818181819</v>
      </c>
      <c r="AH44" s="702">
        <f t="shared" si="3"/>
        <v>60.333333333333336</v>
      </c>
      <c r="AI44" s="487"/>
      <c r="AJ44" s="475"/>
      <c r="AK44" s="475"/>
      <c r="AL44" s="475"/>
      <c r="AM44" s="12"/>
      <c r="AN44" s="12"/>
      <c r="AO44" s="12"/>
      <c r="AP44" s="12"/>
      <c r="AQ44" s="12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  <c r="CX44" s="1"/>
      <c r="CY44" s="1"/>
      <c r="CZ44" s="1"/>
      <c r="DA44" s="1"/>
      <c r="DB44" s="1"/>
      <c r="DC44" s="1"/>
      <c r="DD44" s="1"/>
      <c r="DE44" s="1"/>
      <c r="DF44" s="1"/>
      <c r="DG44" s="1"/>
      <c r="DH44" s="1"/>
      <c r="DI44" s="1"/>
      <c r="DJ44" s="1"/>
      <c r="DK44" s="1"/>
      <c r="DL44" s="1"/>
      <c r="DM44" s="1"/>
      <c r="DN44" s="1"/>
      <c r="DO44" s="1"/>
      <c r="DP44" s="1"/>
      <c r="DQ44" s="1"/>
      <c r="DR44" s="1"/>
      <c r="DS44" s="1"/>
      <c r="DT44" s="1"/>
      <c r="DU44" s="1"/>
      <c r="DV44" s="1"/>
      <c r="DW44" s="1"/>
      <c r="DX44" s="1"/>
      <c r="DY44" s="1"/>
      <c r="DZ44" s="1"/>
      <c r="EA44" s="1"/>
      <c r="EB44" s="1"/>
      <c r="EC44" s="1"/>
      <c r="ED44" s="1"/>
      <c r="EE44" s="1"/>
      <c r="EF44" s="1"/>
      <c r="EG44" s="1"/>
      <c r="EH44" s="1"/>
      <c r="EI44" s="1"/>
      <c r="EJ44" s="1"/>
      <c r="EK44" s="1"/>
      <c r="EL44" s="1"/>
      <c r="EM44" s="1"/>
      <c r="EN44" s="1"/>
      <c r="EO44" s="1"/>
      <c r="EP44" s="1"/>
      <c r="EQ44" s="1"/>
      <c r="ER44" s="1"/>
      <c r="ES44" s="1"/>
      <c r="ET44" s="1"/>
      <c r="EU44" s="1"/>
      <c r="EV44" s="1"/>
      <c r="EW44" s="1"/>
      <c r="EX44" s="1"/>
      <c r="EY44" s="1"/>
      <c r="EZ44" s="1"/>
      <c r="FA44" s="1"/>
      <c r="FB44" s="1"/>
      <c r="FC44" s="1"/>
      <c r="FD44" s="1"/>
      <c r="FE44" s="1"/>
      <c r="FF44" s="1"/>
      <c r="FG44" s="1"/>
      <c r="FH44" s="1"/>
      <c r="FI44" s="1"/>
      <c r="FJ44" s="1"/>
      <c r="FK44" s="1"/>
      <c r="FL44" s="1"/>
      <c r="FM44" s="1"/>
      <c r="FN44" s="1"/>
      <c r="FO44" s="1"/>
      <c r="FP44" s="1"/>
      <c r="FQ44" s="1"/>
      <c r="FR44" s="1"/>
      <c r="FS44" s="1"/>
      <c r="FT44" s="1"/>
    </row>
    <row r="45" spans="1:176" s="554" customFormat="1" x14ac:dyDescent="0.2">
      <c r="A45" s="557" t="s">
        <v>23</v>
      </c>
      <c r="B45" s="58">
        <v>0</v>
      </c>
      <c r="C45" s="62">
        <v>0</v>
      </c>
      <c r="D45" s="24">
        <v>0</v>
      </c>
      <c r="E45" s="59">
        <v>0</v>
      </c>
      <c r="F45" s="58">
        <v>57</v>
      </c>
      <c r="G45" s="9">
        <v>114</v>
      </c>
      <c r="H45" s="60">
        <v>139</v>
      </c>
      <c r="I45" s="18">
        <v>142</v>
      </c>
      <c r="J45" s="61">
        <v>113</v>
      </c>
      <c r="K45" s="58">
        <v>89</v>
      </c>
      <c r="L45" s="58">
        <v>80</v>
      </c>
      <c r="M45" s="7">
        <v>81</v>
      </c>
      <c r="N45" s="353">
        <v>90</v>
      </c>
      <c r="O45" s="61">
        <v>85</v>
      </c>
      <c r="P45" s="207">
        <v>83</v>
      </c>
      <c r="Q45" s="364">
        <v>129</v>
      </c>
      <c r="R45" s="460">
        <v>133</v>
      </c>
      <c r="S45" s="460">
        <v>133</v>
      </c>
      <c r="T45" s="726">
        <v>164</v>
      </c>
      <c r="U45" s="207">
        <v>183</v>
      </c>
      <c r="V45" s="10">
        <v>210</v>
      </c>
      <c r="W45" s="10">
        <v>239</v>
      </c>
      <c r="X45" s="10">
        <v>218</v>
      </c>
      <c r="Y45" s="10">
        <v>232</v>
      </c>
      <c r="Z45" s="10">
        <v>209</v>
      </c>
      <c r="AA45" s="10">
        <v>180</v>
      </c>
      <c r="AB45" s="10">
        <v>216</v>
      </c>
      <c r="AC45" s="277">
        <v>232</v>
      </c>
      <c r="AD45" s="438">
        <v>232</v>
      </c>
      <c r="AE45" s="47">
        <f t="shared" si="0"/>
        <v>0</v>
      </c>
      <c r="AF45" s="412">
        <f t="shared" si="1"/>
        <v>0</v>
      </c>
      <c r="AG45" s="677">
        <f t="shared" si="2"/>
        <v>0.41463414634146339</v>
      </c>
      <c r="AH45" s="702">
        <f t="shared" si="3"/>
        <v>226.66666666666666</v>
      </c>
      <c r="AI45" s="487"/>
      <c r="AJ45" s="475"/>
      <c r="AK45" s="485"/>
      <c r="AL45" s="485"/>
      <c r="AM45" s="15"/>
      <c r="AN45" s="15"/>
      <c r="AO45" s="15"/>
      <c r="AP45" s="15"/>
      <c r="AQ45" s="1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5"/>
      <c r="EU45" s="5"/>
      <c r="EV45" s="5"/>
      <c r="EW45" s="5"/>
      <c r="EX45" s="5"/>
      <c r="EY45" s="5"/>
      <c r="EZ45" s="5"/>
      <c r="FA45" s="5"/>
      <c r="FB45" s="5"/>
      <c r="FC45" s="5"/>
      <c r="FD45" s="5"/>
      <c r="FE45" s="5"/>
      <c r="FF45" s="5"/>
      <c r="FG45" s="5"/>
      <c r="FH45" s="5"/>
      <c r="FI45" s="5"/>
      <c r="FJ45" s="5"/>
      <c r="FK45" s="5"/>
      <c r="FL45" s="5"/>
      <c r="FM45" s="5"/>
      <c r="FN45" s="5"/>
      <c r="FO45" s="5"/>
      <c r="FP45" s="5"/>
      <c r="FQ45" s="5"/>
      <c r="FR45" s="5"/>
      <c r="FS45" s="5"/>
      <c r="FT45" s="5"/>
    </row>
    <row r="46" spans="1:176" s="554" customFormat="1" x14ac:dyDescent="0.2">
      <c r="A46" s="557" t="s">
        <v>110</v>
      </c>
      <c r="B46" s="58"/>
      <c r="C46" s="62"/>
      <c r="D46" s="24"/>
      <c r="E46" s="59"/>
      <c r="F46" s="58"/>
      <c r="G46" s="9"/>
      <c r="H46" s="60"/>
      <c r="I46" s="18"/>
      <c r="J46" s="61"/>
      <c r="K46" s="58"/>
      <c r="L46" s="58"/>
      <c r="M46" s="7"/>
      <c r="N46" s="353"/>
      <c r="O46" s="61"/>
      <c r="P46" s="207">
        <v>0</v>
      </c>
      <c r="Q46" s="364">
        <v>0</v>
      </c>
      <c r="R46" s="460"/>
      <c r="S46" s="460">
        <v>0</v>
      </c>
      <c r="T46" s="726"/>
      <c r="U46" s="207">
        <v>0</v>
      </c>
      <c r="V46" s="10">
        <v>0</v>
      </c>
      <c r="W46" s="10">
        <v>0</v>
      </c>
      <c r="X46" s="10">
        <v>0</v>
      </c>
      <c r="Y46" s="10">
        <v>0</v>
      </c>
      <c r="Z46" s="10">
        <v>9</v>
      </c>
      <c r="AA46" s="10">
        <v>13</v>
      </c>
      <c r="AB46" s="10">
        <v>20</v>
      </c>
      <c r="AC46" s="277">
        <v>24</v>
      </c>
      <c r="AD46" s="438">
        <v>20</v>
      </c>
      <c r="AE46" s="47" t="str">
        <f t="shared" si="0"/>
        <v xml:space="preserve"> </v>
      </c>
      <c r="AF46" s="412" t="str">
        <f t="shared" si="1"/>
        <v/>
      </c>
      <c r="AG46" s="677" t="str">
        <f t="shared" si="2"/>
        <v xml:space="preserve">  </v>
      </c>
      <c r="AH46" s="702">
        <f t="shared" si="3"/>
        <v>21.333333333333332</v>
      </c>
      <c r="AI46" s="487"/>
      <c r="AJ46" s="475"/>
      <c r="AK46" s="485"/>
      <c r="AL46" s="485"/>
      <c r="AM46" s="15"/>
      <c r="AN46" s="15"/>
      <c r="AO46" s="15"/>
      <c r="AP46" s="15"/>
      <c r="AQ46" s="1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  <c r="EP46" s="5"/>
      <c r="EQ46" s="5"/>
      <c r="ER46" s="5"/>
      <c r="ES46" s="5"/>
      <c r="ET46" s="5"/>
      <c r="EU46" s="5"/>
      <c r="EV46" s="5"/>
      <c r="EW46" s="5"/>
      <c r="EX46" s="5"/>
      <c r="EY46" s="5"/>
      <c r="EZ46" s="5"/>
      <c r="FA46" s="5"/>
      <c r="FB46" s="5"/>
      <c r="FC46" s="5"/>
      <c r="FD46" s="5"/>
      <c r="FE46" s="5"/>
      <c r="FF46" s="5"/>
      <c r="FG46" s="5"/>
      <c r="FH46" s="5"/>
      <c r="FI46" s="5"/>
      <c r="FJ46" s="5"/>
      <c r="FK46" s="5"/>
      <c r="FL46" s="5"/>
      <c r="FM46" s="5"/>
      <c r="FN46" s="5"/>
      <c r="FO46" s="5"/>
      <c r="FP46" s="5"/>
      <c r="FQ46" s="5"/>
      <c r="FR46" s="5"/>
      <c r="FS46" s="5"/>
      <c r="FT46" s="5"/>
    </row>
    <row r="47" spans="1:176" s="554" customFormat="1" x14ac:dyDescent="0.2">
      <c r="A47" s="558" t="s">
        <v>81</v>
      </c>
      <c r="B47" s="48">
        <v>0</v>
      </c>
      <c r="C47" s="49">
        <v>0</v>
      </c>
      <c r="D47" s="50">
        <v>0</v>
      </c>
      <c r="E47" s="116">
        <v>0</v>
      </c>
      <c r="F47" s="48">
        <v>0</v>
      </c>
      <c r="G47" s="117">
        <v>0</v>
      </c>
      <c r="H47" s="135">
        <v>0</v>
      </c>
      <c r="I47" s="53">
        <v>0</v>
      </c>
      <c r="J47" s="54"/>
      <c r="K47" s="48">
        <v>0</v>
      </c>
      <c r="L47" s="48">
        <v>0</v>
      </c>
      <c r="M47" s="55">
        <v>0</v>
      </c>
      <c r="N47" s="352">
        <v>0</v>
      </c>
      <c r="O47" s="54">
        <v>3</v>
      </c>
      <c r="P47" s="279">
        <v>7</v>
      </c>
      <c r="Q47" s="634">
        <v>22</v>
      </c>
      <c r="R47" s="459">
        <v>31</v>
      </c>
      <c r="S47" s="459">
        <v>23</v>
      </c>
      <c r="T47" s="459">
        <v>21</v>
      </c>
      <c r="U47" s="279">
        <v>22</v>
      </c>
      <c r="V47" s="56">
        <v>33</v>
      </c>
      <c r="W47" s="56">
        <v>30</v>
      </c>
      <c r="X47" s="56">
        <v>42</v>
      </c>
      <c r="Y47" s="56">
        <v>45</v>
      </c>
      <c r="Z47" s="56">
        <v>45</v>
      </c>
      <c r="AA47" s="56">
        <v>41</v>
      </c>
      <c r="AB47" s="56">
        <v>46</v>
      </c>
      <c r="AC47" s="391">
        <v>61</v>
      </c>
      <c r="AD47" s="437">
        <v>59</v>
      </c>
      <c r="AE47" s="57">
        <f t="shared" si="0"/>
        <v>-3.2786885245901641E-2</v>
      </c>
      <c r="AF47" s="413">
        <f t="shared" si="1"/>
        <v>0.31111111111111112</v>
      </c>
      <c r="AG47" s="678">
        <f t="shared" si="2"/>
        <v>1.8095238095238095</v>
      </c>
      <c r="AH47" s="703">
        <f t="shared" si="3"/>
        <v>55.333333333333336</v>
      </c>
      <c r="AI47" s="487"/>
      <c r="AJ47" s="475"/>
      <c r="AK47" s="485"/>
      <c r="AL47" s="485"/>
      <c r="AM47" s="15"/>
      <c r="AN47" s="15"/>
      <c r="AO47" s="15"/>
      <c r="AP47" s="15"/>
      <c r="AQ47" s="1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  <c r="EP47" s="5"/>
      <c r="EQ47" s="5"/>
      <c r="ER47" s="5"/>
      <c r="ES47" s="5"/>
      <c r="ET47" s="5"/>
      <c r="EU47" s="5"/>
      <c r="EV47" s="5"/>
      <c r="EW47" s="5"/>
      <c r="EX47" s="5"/>
      <c r="EY47" s="5"/>
      <c r="EZ47" s="5"/>
      <c r="FA47" s="5"/>
      <c r="FB47" s="5"/>
      <c r="FC47" s="5"/>
      <c r="FD47" s="5"/>
      <c r="FE47" s="5"/>
      <c r="FF47" s="5"/>
      <c r="FG47" s="5"/>
      <c r="FH47" s="5"/>
      <c r="FI47" s="5"/>
      <c r="FJ47" s="5"/>
      <c r="FK47" s="5"/>
      <c r="FL47" s="5"/>
      <c r="FM47" s="5"/>
      <c r="FN47" s="5"/>
      <c r="FO47" s="5"/>
      <c r="FP47" s="5"/>
      <c r="FQ47" s="5"/>
      <c r="FR47" s="5"/>
      <c r="FS47" s="5"/>
      <c r="FT47" s="5"/>
    </row>
    <row r="48" spans="1:176" s="554" customFormat="1" x14ac:dyDescent="0.2">
      <c r="A48" s="778" t="s">
        <v>133</v>
      </c>
      <c r="B48" s="58"/>
      <c r="C48" s="22"/>
      <c r="D48" s="24"/>
      <c r="E48" s="59"/>
      <c r="F48" s="58"/>
      <c r="G48" s="9"/>
      <c r="H48" s="779"/>
      <c r="I48" s="18"/>
      <c r="J48" s="61"/>
      <c r="K48" s="58"/>
      <c r="L48" s="58"/>
      <c r="M48" s="7"/>
      <c r="N48" s="773"/>
      <c r="O48" s="61"/>
      <c r="P48" s="207"/>
      <c r="Q48" s="774"/>
      <c r="R48" s="726"/>
      <c r="S48" s="726"/>
      <c r="T48" s="726">
        <v>0</v>
      </c>
      <c r="U48" s="207"/>
      <c r="V48" s="10"/>
      <c r="W48" s="10"/>
      <c r="X48" s="10"/>
      <c r="Y48" s="10">
        <v>0</v>
      </c>
      <c r="Z48" s="10">
        <v>0</v>
      </c>
      <c r="AA48" s="10">
        <v>0</v>
      </c>
      <c r="AB48" s="10">
        <v>0</v>
      </c>
      <c r="AC48" s="277">
        <v>0</v>
      </c>
      <c r="AD48" s="725">
        <v>1</v>
      </c>
      <c r="AE48" s="776"/>
      <c r="AF48" s="412"/>
      <c r="AG48" s="780"/>
      <c r="AH48" s="781"/>
      <c r="AI48" s="487"/>
      <c r="AJ48" s="475"/>
      <c r="AK48" s="485"/>
      <c r="AL48" s="485"/>
      <c r="AM48" s="15"/>
      <c r="AN48" s="15"/>
      <c r="AO48" s="15"/>
      <c r="AP48" s="15"/>
      <c r="AQ48" s="1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  <c r="EP48" s="5"/>
      <c r="EQ48" s="5"/>
      <c r="ER48" s="5"/>
      <c r="ES48" s="5"/>
      <c r="ET48" s="5"/>
      <c r="EU48" s="5"/>
      <c r="EV48" s="5"/>
      <c r="EW48" s="5"/>
      <c r="EX48" s="5"/>
      <c r="EY48" s="5"/>
      <c r="EZ48" s="5"/>
      <c r="FA48" s="5"/>
      <c r="FB48" s="5"/>
      <c r="FC48" s="5"/>
      <c r="FD48" s="5"/>
      <c r="FE48" s="5"/>
      <c r="FF48" s="5"/>
      <c r="FG48" s="5"/>
      <c r="FH48" s="5"/>
      <c r="FI48" s="5"/>
      <c r="FJ48" s="5"/>
      <c r="FK48" s="5"/>
      <c r="FL48" s="5"/>
      <c r="FM48" s="5"/>
      <c r="FN48" s="5"/>
      <c r="FO48" s="5"/>
      <c r="FP48" s="5"/>
      <c r="FQ48" s="5"/>
      <c r="FR48" s="5"/>
      <c r="FS48" s="5"/>
      <c r="FT48" s="5"/>
    </row>
    <row r="49" spans="1:176" ht="13.5" hidden="1" x14ac:dyDescent="0.2">
      <c r="A49" s="559" t="s">
        <v>88</v>
      </c>
      <c r="B49" s="106">
        <v>49</v>
      </c>
      <c r="C49" s="120">
        <v>54</v>
      </c>
      <c r="D49" s="107">
        <v>40</v>
      </c>
      <c r="E49" s="108">
        <v>41</v>
      </c>
      <c r="F49" s="106">
        <v>48</v>
      </c>
      <c r="G49" s="109">
        <v>41</v>
      </c>
      <c r="H49" s="134">
        <v>37</v>
      </c>
      <c r="I49" s="110">
        <v>36</v>
      </c>
      <c r="J49" s="111">
        <v>25</v>
      </c>
      <c r="K49" s="106">
        <v>17</v>
      </c>
      <c r="L49" s="106">
        <v>16</v>
      </c>
      <c r="M49" s="112">
        <v>19</v>
      </c>
      <c r="N49" s="365">
        <v>10</v>
      </c>
      <c r="O49" s="111">
        <v>7</v>
      </c>
      <c r="P49" s="367">
        <v>3</v>
      </c>
      <c r="Q49" s="638">
        <v>0</v>
      </c>
      <c r="R49" s="465">
        <v>0</v>
      </c>
      <c r="S49" s="465">
        <v>0</v>
      </c>
      <c r="T49" s="465">
        <v>0</v>
      </c>
      <c r="U49" s="367">
        <v>0</v>
      </c>
      <c r="V49" s="113">
        <v>0</v>
      </c>
      <c r="W49" s="113">
        <v>0</v>
      </c>
      <c r="X49" s="113">
        <v>0</v>
      </c>
      <c r="Y49" s="113">
        <v>0</v>
      </c>
      <c r="Z49" s="113">
        <v>0</v>
      </c>
      <c r="AA49" s="113">
        <v>0</v>
      </c>
      <c r="AB49" s="113"/>
      <c r="AC49" s="625"/>
      <c r="AD49" s="446"/>
      <c r="AE49" s="400" t="str">
        <f t="shared" si="0"/>
        <v xml:space="preserve"> </v>
      </c>
      <c r="AF49" s="412" t="str">
        <f t="shared" si="1"/>
        <v/>
      </c>
      <c r="AG49" s="691" t="str">
        <f t="shared" si="2"/>
        <v xml:space="preserve">  </v>
      </c>
      <c r="AH49" s="709" t="str">
        <f t="shared" si="3"/>
        <v xml:space="preserve">  </v>
      </c>
      <c r="AI49" s="487"/>
      <c r="AJ49" s="475"/>
      <c r="AK49" s="475"/>
      <c r="AL49" s="475"/>
      <c r="AM49" s="12"/>
      <c r="AN49" s="12"/>
      <c r="AO49" s="12"/>
      <c r="AP49" s="12"/>
      <c r="AQ49" s="12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1"/>
      <c r="CV49" s="1"/>
      <c r="CW49" s="1"/>
      <c r="CX49" s="1"/>
      <c r="CY49" s="1"/>
      <c r="CZ49" s="1"/>
      <c r="DA49" s="1"/>
      <c r="DB49" s="1"/>
      <c r="DC49" s="1"/>
      <c r="DD49" s="1"/>
      <c r="DE49" s="1"/>
      <c r="DF49" s="1"/>
      <c r="DG49" s="1"/>
      <c r="DH49" s="1"/>
      <c r="DI49" s="1"/>
      <c r="DJ49" s="1"/>
      <c r="DK49" s="1"/>
      <c r="DL49" s="1"/>
      <c r="DM49" s="1"/>
      <c r="DN49" s="1"/>
      <c r="DO49" s="1"/>
      <c r="DP49" s="1"/>
      <c r="DQ49" s="1"/>
      <c r="DR49" s="1"/>
      <c r="DS49" s="1"/>
      <c r="DT49" s="1"/>
      <c r="DU49" s="1"/>
      <c r="DV49" s="1"/>
      <c r="DW49" s="1"/>
      <c r="DX49" s="1"/>
      <c r="DY49" s="1"/>
      <c r="DZ49" s="1"/>
      <c r="EA49" s="1"/>
      <c r="EB49" s="1"/>
      <c r="EC49" s="1"/>
      <c r="ED49" s="1"/>
      <c r="EE49" s="1"/>
      <c r="EF49" s="1"/>
      <c r="EG49" s="1"/>
      <c r="EH49" s="1"/>
      <c r="EI49" s="1"/>
      <c r="EJ49" s="1"/>
      <c r="EK49" s="1"/>
      <c r="EL49" s="1"/>
      <c r="EM49" s="1"/>
      <c r="EN49" s="1"/>
      <c r="EO49" s="1"/>
      <c r="EP49" s="1"/>
      <c r="EQ49" s="1"/>
      <c r="ER49" s="1"/>
      <c r="ES49" s="1"/>
      <c r="ET49" s="1"/>
      <c r="EU49" s="1"/>
      <c r="EV49" s="1"/>
      <c r="EW49" s="1"/>
      <c r="EX49" s="1"/>
      <c r="EY49" s="1"/>
      <c r="EZ49" s="1"/>
      <c r="FA49" s="1"/>
      <c r="FB49" s="1"/>
      <c r="FC49" s="1"/>
      <c r="FD49" s="1"/>
      <c r="FE49" s="1"/>
      <c r="FF49" s="1"/>
      <c r="FG49" s="1"/>
      <c r="FH49" s="1"/>
      <c r="FI49" s="1"/>
      <c r="FJ49" s="1"/>
      <c r="FK49" s="1"/>
      <c r="FL49" s="1"/>
      <c r="FM49" s="1"/>
      <c r="FN49" s="1"/>
      <c r="FO49" s="1"/>
      <c r="FP49" s="1"/>
      <c r="FQ49" s="1"/>
      <c r="FR49" s="1"/>
      <c r="FS49" s="1"/>
      <c r="FT49" s="1"/>
    </row>
    <row r="50" spans="1:176" x14ac:dyDescent="0.2">
      <c r="A50" s="542" t="s">
        <v>19</v>
      </c>
      <c r="B50" s="58">
        <v>70</v>
      </c>
      <c r="C50" s="62">
        <v>65</v>
      </c>
      <c r="D50" s="24">
        <v>66</v>
      </c>
      <c r="E50" s="59">
        <v>61</v>
      </c>
      <c r="F50" s="58">
        <v>68</v>
      </c>
      <c r="G50" s="9">
        <v>72</v>
      </c>
      <c r="H50" s="60">
        <v>63</v>
      </c>
      <c r="I50" s="18">
        <v>60</v>
      </c>
      <c r="J50" s="61">
        <v>80</v>
      </c>
      <c r="K50" s="58">
        <v>75</v>
      </c>
      <c r="L50" s="58">
        <v>83</v>
      </c>
      <c r="M50" s="7">
        <v>110</v>
      </c>
      <c r="N50" s="353">
        <v>100</v>
      </c>
      <c r="O50" s="61">
        <v>108</v>
      </c>
      <c r="P50" s="207">
        <v>102</v>
      </c>
      <c r="Q50" s="364">
        <v>86</v>
      </c>
      <c r="R50" s="460">
        <v>93</v>
      </c>
      <c r="S50" s="460">
        <v>109</v>
      </c>
      <c r="T50" s="726">
        <v>96</v>
      </c>
      <c r="U50" s="207">
        <v>93</v>
      </c>
      <c r="V50" s="10">
        <v>101</v>
      </c>
      <c r="W50" s="10">
        <v>86</v>
      </c>
      <c r="X50" s="10">
        <v>84</v>
      </c>
      <c r="Y50" s="10">
        <v>74</v>
      </c>
      <c r="Z50" s="10">
        <v>63</v>
      </c>
      <c r="AA50" s="10">
        <v>51</v>
      </c>
      <c r="AB50" s="10">
        <v>48</v>
      </c>
      <c r="AC50" s="277">
        <v>53</v>
      </c>
      <c r="AD50" s="438">
        <v>55</v>
      </c>
      <c r="AE50" s="47">
        <f t="shared" si="0"/>
        <v>3.7735849056603772E-2</v>
      </c>
      <c r="AF50" s="412">
        <f t="shared" si="1"/>
        <v>-0.25675675675675674</v>
      </c>
      <c r="AG50" s="679">
        <f t="shared" si="2"/>
        <v>-0.42708333333333331</v>
      </c>
      <c r="AH50" s="702">
        <f t="shared" si="3"/>
        <v>52</v>
      </c>
      <c r="AI50" s="487"/>
      <c r="AJ50" s="475"/>
      <c r="AK50" s="475"/>
      <c r="AL50" s="475"/>
      <c r="AM50" s="12"/>
      <c r="AN50" s="12"/>
      <c r="AO50" s="12"/>
      <c r="AP50" s="12"/>
      <c r="AQ50" s="12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1"/>
      <c r="DJ50" s="1"/>
      <c r="DK50" s="1"/>
      <c r="DL50" s="1"/>
      <c r="DM50" s="1"/>
      <c r="DN50" s="1"/>
      <c r="DO50" s="1"/>
      <c r="DP50" s="1"/>
      <c r="DQ50" s="1"/>
      <c r="DR50" s="1"/>
      <c r="DS50" s="1"/>
      <c r="DT50" s="1"/>
      <c r="DU50" s="1"/>
      <c r="DV50" s="1"/>
      <c r="DW50" s="1"/>
      <c r="DX50" s="1"/>
      <c r="DY50" s="1"/>
      <c r="DZ50" s="1"/>
      <c r="EA50" s="1"/>
      <c r="EB50" s="1"/>
      <c r="EC50" s="1"/>
      <c r="ED50" s="1"/>
      <c r="EE50" s="1"/>
      <c r="EF50" s="1"/>
      <c r="EG50" s="1"/>
      <c r="EH50" s="1"/>
      <c r="EI50" s="1"/>
      <c r="EJ50" s="1"/>
      <c r="EK50" s="1"/>
      <c r="EL50" s="1"/>
      <c r="EM50" s="1"/>
      <c r="EN50" s="1"/>
      <c r="EO50" s="1"/>
      <c r="EP50" s="1"/>
      <c r="EQ50" s="1"/>
      <c r="ER50" s="1"/>
      <c r="ES50" s="1"/>
      <c r="ET50" s="1"/>
      <c r="EU50" s="1"/>
      <c r="EV50" s="1"/>
      <c r="EW50" s="1"/>
      <c r="EX50" s="1"/>
      <c r="EY50" s="1"/>
      <c r="EZ50" s="1"/>
      <c r="FA50" s="1"/>
      <c r="FB50" s="1"/>
      <c r="FC50" s="1"/>
      <c r="FD50" s="1"/>
      <c r="FE50" s="1"/>
      <c r="FF50" s="1"/>
      <c r="FG50" s="1"/>
      <c r="FH50" s="1"/>
      <c r="FI50" s="1"/>
      <c r="FJ50" s="1"/>
      <c r="FK50" s="1"/>
      <c r="FL50" s="1"/>
      <c r="FM50" s="1"/>
      <c r="FN50" s="1"/>
      <c r="FO50" s="1"/>
      <c r="FP50" s="1"/>
      <c r="FQ50" s="1"/>
      <c r="FR50" s="1"/>
      <c r="FS50" s="1"/>
      <c r="FT50" s="1"/>
    </row>
    <row r="51" spans="1:176" x14ac:dyDescent="0.2">
      <c r="A51" s="542" t="s">
        <v>112</v>
      </c>
      <c r="B51" s="58"/>
      <c r="C51" s="62"/>
      <c r="D51" s="24"/>
      <c r="E51" s="59"/>
      <c r="F51" s="58"/>
      <c r="G51" s="9"/>
      <c r="H51" s="60"/>
      <c r="I51" s="18"/>
      <c r="J51" s="61"/>
      <c r="K51" s="58"/>
      <c r="L51" s="58"/>
      <c r="M51" s="7"/>
      <c r="N51" s="353"/>
      <c r="O51" s="61"/>
      <c r="P51" s="207"/>
      <c r="Q51" s="364">
        <v>0</v>
      </c>
      <c r="R51" s="460"/>
      <c r="S51" s="460">
        <v>0</v>
      </c>
      <c r="T51" s="726"/>
      <c r="U51" s="207"/>
      <c r="V51" s="10">
        <v>0</v>
      </c>
      <c r="W51" s="10">
        <v>0</v>
      </c>
      <c r="X51" s="10">
        <v>0</v>
      </c>
      <c r="Y51" s="10">
        <v>0</v>
      </c>
      <c r="Z51" s="10">
        <v>0</v>
      </c>
      <c r="AA51" s="10">
        <v>3</v>
      </c>
      <c r="AB51" s="10">
        <v>11</v>
      </c>
      <c r="AC51" s="277">
        <v>18</v>
      </c>
      <c r="AD51" s="438">
        <v>34</v>
      </c>
      <c r="AE51" s="395">
        <f t="shared" si="0"/>
        <v>0.88888888888888884</v>
      </c>
      <c r="AF51" s="412"/>
      <c r="AG51" s="679" t="str">
        <f t="shared" si="2"/>
        <v xml:space="preserve">  </v>
      </c>
      <c r="AH51" s="702">
        <f t="shared" si="3"/>
        <v>21</v>
      </c>
      <c r="AI51" s="487"/>
      <c r="AJ51" s="475"/>
      <c r="AK51" s="475"/>
      <c r="AL51" s="475"/>
      <c r="AM51" s="12"/>
      <c r="AN51" s="12"/>
      <c r="AO51" s="12"/>
      <c r="AP51" s="12"/>
      <c r="AQ51" s="12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  <c r="CQ51" s="1"/>
      <c r="CR51" s="1"/>
      <c r="CS51" s="1"/>
      <c r="CT51" s="1"/>
      <c r="CU51" s="1"/>
      <c r="CV51" s="1"/>
      <c r="CW51" s="1"/>
      <c r="CX51" s="1"/>
      <c r="CY51" s="1"/>
      <c r="CZ51" s="1"/>
      <c r="DA51" s="1"/>
      <c r="DB51" s="1"/>
      <c r="DC51" s="1"/>
      <c r="DD51" s="1"/>
      <c r="DE51" s="1"/>
      <c r="DF51" s="1"/>
      <c r="DG51" s="1"/>
      <c r="DH51" s="1"/>
      <c r="DI51" s="1"/>
      <c r="DJ51" s="1"/>
      <c r="DK51" s="1"/>
      <c r="DL51" s="1"/>
      <c r="DM51" s="1"/>
      <c r="DN51" s="1"/>
      <c r="DO51" s="1"/>
      <c r="DP51" s="1"/>
      <c r="DQ51" s="1"/>
      <c r="DR51" s="1"/>
      <c r="DS51" s="1"/>
      <c r="DT51" s="1"/>
      <c r="DU51" s="1"/>
      <c r="DV51" s="1"/>
      <c r="DW51" s="1"/>
      <c r="DX51" s="1"/>
      <c r="DY51" s="1"/>
      <c r="DZ51" s="1"/>
      <c r="EA51" s="1"/>
      <c r="EB51" s="1"/>
      <c r="EC51" s="1"/>
      <c r="ED51" s="1"/>
      <c r="EE51" s="1"/>
      <c r="EF51" s="1"/>
      <c r="EG51" s="1"/>
      <c r="EH51" s="1"/>
      <c r="EI51" s="1"/>
      <c r="EJ51" s="1"/>
      <c r="EK51" s="1"/>
      <c r="EL51" s="1"/>
      <c r="EM51" s="1"/>
      <c r="EN51" s="1"/>
      <c r="EO51" s="1"/>
      <c r="EP51" s="1"/>
      <c r="EQ51" s="1"/>
      <c r="ER51" s="1"/>
      <c r="ES51" s="1"/>
      <c r="ET51" s="1"/>
      <c r="EU51" s="1"/>
      <c r="EV51" s="1"/>
      <c r="EW51" s="1"/>
      <c r="EX51" s="1"/>
      <c r="EY51" s="1"/>
      <c r="EZ51" s="1"/>
      <c r="FA51" s="1"/>
      <c r="FB51" s="1"/>
      <c r="FC51" s="1"/>
      <c r="FD51" s="1"/>
      <c r="FE51" s="1"/>
      <c r="FF51" s="1"/>
      <c r="FG51" s="1"/>
      <c r="FH51" s="1"/>
      <c r="FI51" s="1"/>
      <c r="FJ51" s="1"/>
      <c r="FK51" s="1"/>
      <c r="FL51" s="1"/>
      <c r="FM51" s="1"/>
      <c r="FN51" s="1"/>
      <c r="FO51" s="1"/>
      <c r="FP51" s="1"/>
      <c r="FQ51" s="1"/>
      <c r="FR51" s="1"/>
      <c r="FS51" s="1"/>
      <c r="FT51" s="1"/>
    </row>
    <row r="52" spans="1:176" x14ac:dyDescent="0.2">
      <c r="A52" s="542" t="s">
        <v>20</v>
      </c>
      <c r="B52" s="58">
        <v>118</v>
      </c>
      <c r="C52" s="62">
        <v>126</v>
      </c>
      <c r="D52" s="24">
        <v>131</v>
      </c>
      <c r="E52" s="59">
        <v>142</v>
      </c>
      <c r="F52" s="58">
        <v>109</v>
      </c>
      <c r="G52" s="9">
        <v>104</v>
      </c>
      <c r="H52" s="60">
        <v>99</v>
      </c>
      <c r="I52" s="18">
        <v>107</v>
      </c>
      <c r="J52" s="61">
        <v>113</v>
      </c>
      <c r="K52" s="58">
        <v>105</v>
      </c>
      <c r="L52" s="58">
        <v>97</v>
      </c>
      <c r="M52" s="7">
        <v>96</v>
      </c>
      <c r="N52" s="353">
        <v>82</v>
      </c>
      <c r="O52" s="61">
        <v>100</v>
      </c>
      <c r="P52" s="207">
        <v>110</v>
      </c>
      <c r="Q52" s="364">
        <v>138</v>
      </c>
      <c r="R52" s="460">
        <v>136</v>
      </c>
      <c r="S52" s="460">
        <v>155</v>
      </c>
      <c r="T52" s="726">
        <v>149</v>
      </c>
      <c r="U52" s="207">
        <v>137</v>
      </c>
      <c r="V52" s="10">
        <v>125</v>
      </c>
      <c r="W52" s="10">
        <v>109</v>
      </c>
      <c r="X52" s="10">
        <v>114</v>
      </c>
      <c r="Y52" s="10">
        <v>106</v>
      </c>
      <c r="Z52" s="10">
        <v>113</v>
      </c>
      <c r="AA52" s="10">
        <v>88</v>
      </c>
      <c r="AB52" s="10">
        <v>65</v>
      </c>
      <c r="AC52" s="277">
        <v>66</v>
      </c>
      <c r="AD52" s="438">
        <v>69</v>
      </c>
      <c r="AE52" s="47">
        <f t="shared" si="0"/>
        <v>4.5454545454545456E-2</v>
      </c>
      <c r="AF52" s="412">
        <f t="shared" si="1"/>
        <v>-0.34905660377358488</v>
      </c>
      <c r="AG52" s="679">
        <f t="shared" si="2"/>
        <v>-0.53691275167785235</v>
      </c>
      <c r="AH52" s="702">
        <f t="shared" si="3"/>
        <v>66.666666666666671</v>
      </c>
      <c r="AI52" s="487"/>
      <c r="AJ52" s="475"/>
      <c r="AK52" s="475"/>
      <c r="AL52" s="475"/>
      <c r="AM52" s="12"/>
      <c r="AN52" s="12"/>
      <c r="AO52" s="12"/>
      <c r="AP52" s="12"/>
      <c r="AQ52" s="12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/>
      <c r="CQ52" s="1"/>
      <c r="CR52" s="1"/>
      <c r="CS52" s="1"/>
      <c r="CT52" s="1"/>
      <c r="CU52" s="1"/>
      <c r="CV52" s="1"/>
      <c r="CW52" s="1"/>
      <c r="CX52" s="1"/>
      <c r="CY52" s="1"/>
      <c r="CZ52" s="1"/>
      <c r="DA52" s="1"/>
      <c r="DB52" s="1"/>
      <c r="DC52" s="1"/>
      <c r="DD52" s="1"/>
      <c r="DE52" s="1"/>
      <c r="DF52" s="1"/>
      <c r="DG52" s="1"/>
      <c r="DH52" s="1"/>
      <c r="DI52" s="1"/>
      <c r="DJ52" s="1"/>
      <c r="DK52" s="1"/>
      <c r="DL52" s="1"/>
      <c r="DM52" s="1"/>
      <c r="DN52" s="1"/>
      <c r="DO52" s="1"/>
      <c r="DP52" s="1"/>
      <c r="DQ52" s="1"/>
      <c r="DR52" s="1"/>
      <c r="DS52" s="1"/>
      <c r="DT52" s="1"/>
      <c r="DU52" s="1"/>
      <c r="DV52" s="1"/>
      <c r="DW52" s="1"/>
      <c r="DX52" s="1"/>
      <c r="DY52" s="1"/>
      <c r="DZ52" s="1"/>
      <c r="EA52" s="1"/>
      <c r="EB52" s="1"/>
      <c r="EC52" s="1"/>
      <c r="ED52" s="1"/>
      <c r="EE52" s="1"/>
      <c r="EF52" s="1"/>
      <c r="EG52" s="1"/>
      <c r="EH52" s="1"/>
      <c r="EI52" s="1"/>
      <c r="EJ52" s="1"/>
      <c r="EK52" s="1"/>
      <c r="EL52" s="1"/>
      <c r="EM52" s="1"/>
      <c r="EN52" s="1"/>
      <c r="EO52" s="1"/>
      <c r="EP52" s="1"/>
      <c r="EQ52" s="1"/>
      <c r="ER52" s="1"/>
      <c r="ES52" s="1"/>
      <c r="ET52" s="1"/>
      <c r="EU52" s="1"/>
      <c r="EV52" s="1"/>
      <c r="EW52" s="1"/>
      <c r="EX52" s="1"/>
      <c r="EY52" s="1"/>
      <c r="EZ52" s="1"/>
      <c r="FA52" s="1"/>
      <c r="FB52" s="1"/>
      <c r="FC52" s="1"/>
      <c r="FD52" s="1"/>
      <c r="FE52" s="1"/>
      <c r="FF52" s="1"/>
      <c r="FG52" s="1"/>
      <c r="FH52" s="1"/>
      <c r="FI52" s="1"/>
      <c r="FJ52" s="1"/>
      <c r="FK52" s="1"/>
      <c r="FL52" s="1"/>
      <c r="FM52" s="1"/>
      <c r="FN52" s="1"/>
      <c r="FO52" s="1"/>
      <c r="FP52" s="1"/>
      <c r="FQ52" s="1"/>
      <c r="FR52" s="1"/>
      <c r="FS52" s="1"/>
      <c r="FT52" s="1"/>
    </row>
    <row r="53" spans="1:176" ht="13.5" hidden="1" x14ac:dyDescent="0.2">
      <c r="A53" s="542" t="s">
        <v>89</v>
      </c>
      <c r="B53" s="58">
        <v>2</v>
      </c>
      <c r="C53" s="62">
        <v>1</v>
      </c>
      <c r="D53" s="24">
        <v>0</v>
      </c>
      <c r="E53" s="59">
        <v>2</v>
      </c>
      <c r="F53" s="58">
        <v>1</v>
      </c>
      <c r="G53" s="9"/>
      <c r="H53" s="60"/>
      <c r="I53" s="18"/>
      <c r="J53" s="61"/>
      <c r="K53" s="58"/>
      <c r="L53" s="58"/>
      <c r="M53" s="7"/>
      <c r="N53" s="353"/>
      <c r="O53" s="61"/>
      <c r="P53" s="207"/>
      <c r="Q53" s="364"/>
      <c r="R53" s="460"/>
      <c r="S53" s="460"/>
      <c r="T53" s="726"/>
      <c r="U53" s="207"/>
      <c r="V53" s="10"/>
      <c r="W53" s="10"/>
      <c r="X53" s="10"/>
      <c r="Y53" s="10"/>
      <c r="Z53" s="10"/>
      <c r="AA53" s="10"/>
      <c r="AB53" s="10"/>
      <c r="AC53" s="277"/>
      <c r="AD53" s="438"/>
      <c r="AE53" s="47" t="str">
        <f t="shared" si="0"/>
        <v xml:space="preserve"> </v>
      </c>
      <c r="AF53" s="412" t="str">
        <f t="shared" si="1"/>
        <v/>
      </c>
      <c r="AG53" s="679" t="str">
        <f t="shared" si="2"/>
        <v xml:space="preserve">  </v>
      </c>
      <c r="AH53" s="702" t="str">
        <f t="shared" si="3"/>
        <v xml:space="preserve">  </v>
      </c>
      <c r="AI53" s="487"/>
      <c r="AJ53" s="475"/>
      <c r="AK53" s="475"/>
      <c r="AL53" s="482"/>
      <c r="AM53" s="12"/>
      <c r="AN53" s="12"/>
      <c r="AO53" s="12"/>
      <c r="AP53" s="12"/>
      <c r="AQ53" s="12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  <c r="CO53" s="1"/>
      <c r="CP53" s="1"/>
      <c r="CQ53" s="1"/>
      <c r="CR53" s="1"/>
      <c r="CS53" s="1"/>
      <c r="CT53" s="1"/>
      <c r="CU53" s="1"/>
      <c r="CV53" s="1"/>
      <c r="CW53" s="1"/>
      <c r="CX53" s="1"/>
      <c r="CY53" s="1"/>
      <c r="CZ53" s="1"/>
      <c r="DA53" s="1"/>
      <c r="DB53" s="1"/>
      <c r="DC53" s="1"/>
      <c r="DD53" s="1"/>
      <c r="DE53" s="1"/>
      <c r="DF53" s="1"/>
      <c r="DG53" s="1"/>
      <c r="DH53" s="1"/>
      <c r="DI53" s="1"/>
      <c r="DJ53" s="1"/>
      <c r="DK53" s="1"/>
      <c r="DL53" s="1"/>
      <c r="DM53" s="1"/>
      <c r="DN53" s="1"/>
      <c r="DO53" s="1"/>
      <c r="DP53" s="1"/>
      <c r="DQ53" s="1"/>
      <c r="DR53" s="1"/>
      <c r="DS53" s="1"/>
      <c r="DT53" s="1"/>
      <c r="DU53" s="1"/>
      <c r="DV53" s="1"/>
      <c r="DW53" s="1"/>
      <c r="DX53" s="1"/>
      <c r="DY53" s="1"/>
      <c r="DZ53" s="1"/>
      <c r="EA53" s="1"/>
      <c r="EB53" s="1"/>
      <c r="EC53" s="1"/>
      <c r="ED53" s="1"/>
      <c r="EE53" s="1"/>
      <c r="EF53" s="1"/>
      <c r="EG53" s="1"/>
      <c r="EH53" s="1"/>
      <c r="EI53" s="1"/>
      <c r="EJ53" s="1"/>
      <c r="EK53" s="1"/>
      <c r="EL53" s="1"/>
      <c r="EM53" s="1"/>
      <c r="EN53" s="1"/>
      <c r="EO53" s="1"/>
      <c r="EP53" s="1"/>
      <c r="EQ53" s="1"/>
      <c r="ER53" s="1"/>
      <c r="ES53" s="1"/>
      <c r="ET53" s="1"/>
      <c r="EU53" s="1"/>
      <c r="EV53" s="1"/>
      <c r="EW53" s="1"/>
      <c r="EX53" s="1"/>
      <c r="EY53" s="1"/>
      <c r="EZ53" s="1"/>
      <c r="FA53" s="1"/>
      <c r="FB53" s="1"/>
      <c r="FC53" s="1"/>
      <c r="FD53" s="1"/>
      <c r="FE53" s="1"/>
      <c r="FF53" s="1"/>
      <c r="FG53" s="1"/>
      <c r="FH53" s="1"/>
      <c r="FI53" s="1"/>
      <c r="FJ53" s="1"/>
      <c r="FK53" s="1"/>
      <c r="FL53" s="1"/>
      <c r="FM53" s="1"/>
      <c r="FN53" s="1"/>
      <c r="FO53" s="1"/>
      <c r="FP53" s="1"/>
      <c r="FQ53" s="1"/>
      <c r="FR53" s="1"/>
      <c r="FS53" s="1"/>
      <c r="FT53" s="1"/>
    </row>
    <row r="54" spans="1:176" x14ac:dyDescent="0.2">
      <c r="A54" s="542" t="s">
        <v>21</v>
      </c>
      <c r="B54" s="58">
        <v>41</v>
      </c>
      <c r="C54" s="62">
        <v>43</v>
      </c>
      <c r="D54" s="24">
        <v>53</v>
      </c>
      <c r="E54" s="59">
        <v>67</v>
      </c>
      <c r="F54" s="58">
        <v>66</v>
      </c>
      <c r="G54" s="9">
        <v>74</v>
      </c>
      <c r="H54" s="60">
        <v>81</v>
      </c>
      <c r="I54" s="18">
        <v>76</v>
      </c>
      <c r="J54" s="61">
        <v>70</v>
      </c>
      <c r="K54" s="58">
        <v>62</v>
      </c>
      <c r="L54" s="58">
        <v>40</v>
      </c>
      <c r="M54" s="7">
        <v>42</v>
      </c>
      <c r="N54" s="353">
        <v>52</v>
      </c>
      <c r="O54" s="61">
        <v>69</v>
      </c>
      <c r="P54" s="207">
        <v>67</v>
      </c>
      <c r="Q54" s="364">
        <v>86</v>
      </c>
      <c r="R54" s="460">
        <v>100</v>
      </c>
      <c r="S54" s="460">
        <v>98</v>
      </c>
      <c r="T54" s="726">
        <v>122</v>
      </c>
      <c r="U54" s="207">
        <v>117</v>
      </c>
      <c r="V54" s="10">
        <v>117</v>
      </c>
      <c r="W54" s="10">
        <v>114</v>
      </c>
      <c r="X54" s="10">
        <v>84</v>
      </c>
      <c r="Y54" s="10">
        <v>80</v>
      </c>
      <c r="Z54" s="10">
        <v>60</v>
      </c>
      <c r="AA54" s="10">
        <v>44</v>
      </c>
      <c r="AB54" s="10">
        <v>56</v>
      </c>
      <c r="AC54" s="277">
        <v>63</v>
      </c>
      <c r="AD54" s="438">
        <v>73</v>
      </c>
      <c r="AE54" s="47">
        <f t="shared" si="0"/>
        <v>0.15873015873015872</v>
      </c>
      <c r="AF54" s="412">
        <f t="shared" si="1"/>
        <v>-8.7499999999999994E-2</v>
      </c>
      <c r="AG54" s="679">
        <f t="shared" si="2"/>
        <v>-0.40163934426229508</v>
      </c>
      <c r="AH54" s="702">
        <f t="shared" si="3"/>
        <v>64</v>
      </c>
      <c r="AI54" s="487"/>
      <c r="AJ54" s="475"/>
      <c r="AK54" s="475"/>
      <c r="AL54" s="475"/>
      <c r="AM54" s="12"/>
      <c r="AN54" s="12"/>
      <c r="AO54" s="12"/>
      <c r="AP54" s="12"/>
      <c r="AQ54" s="12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  <c r="CT54" s="1"/>
      <c r="CU54" s="1"/>
      <c r="CV54" s="1"/>
      <c r="CW54" s="1"/>
      <c r="CX54" s="1"/>
      <c r="CY54" s="1"/>
      <c r="CZ54" s="1"/>
      <c r="DA54" s="1"/>
      <c r="DB54" s="1"/>
      <c r="DC54" s="1"/>
      <c r="DD54" s="1"/>
      <c r="DE54" s="1"/>
      <c r="DF54" s="1"/>
      <c r="DG54" s="1"/>
      <c r="DH54" s="1"/>
      <c r="DI54" s="1"/>
      <c r="DJ54" s="1"/>
      <c r="DK54" s="1"/>
      <c r="DL54" s="1"/>
      <c r="DM54" s="1"/>
      <c r="DN54" s="1"/>
      <c r="DO54" s="1"/>
      <c r="DP54" s="1"/>
      <c r="DQ54" s="1"/>
      <c r="DR54" s="1"/>
      <c r="DS54" s="1"/>
      <c r="DT54" s="1"/>
      <c r="DU54" s="1"/>
      <c r="DV54" s="1"/>
      <c r="DW54" s="1"/>
      <c r="DX54" s="1"/>
      <c r="DY54" s="1"/>
      <c r="DZ54" s="1"/>
      <c r="EA54" s="1"/>
      <c r="EB54" s="1"/>
      <c r="EC54" s="1"/>
      <c r="ED54" s="1"/>
      <c r="EE54" s="1"/>
      <c r="EF54" s="1"/>
      <c r="EG54" s="1"/>
      <c r="EH54" s="1"/>
      <c r="EI54" s="1"/>
      <c r="EJ54" s="1"/>
      <c r="EK54" s="1"/>
      <c r="EL54" s="1"/>
      <c r="EM54" s="1"/>
      <c r="EN54" s="1"/>
      <c r="EO54" s="1"/>
      <c r="EP54" s="1"/>
      <c r="EQ54" s="1"/>
      <c r="ER54" s="1"/>
      <c r="ES54" s="1"/>
      <c r="ET54" s="1"/>
      <c r="EU54" s="1"/>
      <c r="EV54" s="1"/>
      <c r="EW54" s="1"/>
      <c r="EX54" s="1"/>
      <c r="EY54" s="1"/>
      <c r="EZ54" s="1"/>
      <c r="FA54" s="1"/>
      <c r="FB54" s="1"/>
      <c r="FC54" s="1"/>
      <c r="FD54" s="1"/>
      <c r="FE54" s="1"/>
      <c r="FF54" s="1"/>
      <c r="FG54" s="1"/>
      <c r="FH54" s="1"/>
      <c r="FI54" s="1"/>
      <c r="FJ54" s="1"/>
      <c r="FK54" s="1"/>
      <c r="FL54" s="1"/>
      <c r="FM54" s="1"/>
      <c r="FN54" s="1"/>
      <c r="FO54" s="1"/>
      <c r="FP54" s="1"/>
      <c r="FQ54" s="1"/>
      <c r="FR54" s="1"/>
      <c r="FS54" s="1"/>
      <c r="FT54" s="1"/>
    </row>
    <row r="55" spans="1:176" s="2" customFormat="1" x14ac:dyDescent="0.2">
      <c r="A55" s="560" t="s">
        <v>111</v>
      </c>
      <c r="B55" s="48">
        <v>0</v>
      </c>
      <c r="C55" s="115">
        <v>0</v>
      </c>
      <c r="D55" s="50">
        <v>0</v>
      </c>
      <c r="E55" s="116">
        <v>0</v>
      </c>
      <c r="F55" s="48">
        <v>0</v>
      </c>
      <c r="G55" s="117">
        <v>0</v>
      </c>
      <c r="H55" s="135">
        <v>0</v>
      </c>
      <c r="I55" s="53">
        <v>0</v>
      </c>
      <c r="J55" s="54">
        <v>0</v>
      </c>
      <c r="K55" s="48">
        <v>0</v>
      </c>
      <c r="L55" s="48">
        <v>0</v>
      </c>
      <c r="M55" s="55">
        <v>0</v>
      </c>
      <c r="N55" s="352">
        <v>0</v>
      </c>
      <c r="O55" s="54">
        <v>0</v>
      </c>
      <c r="P55" s="279">
        <v>0</v>
      </c>
      <c r="Q55" s="634">
        <v>0</v>
      </c>
      <c r="R55" s="459">
        <v>0</v>
      </c>
      <c r="S55" s="459">
        <v>0</v>
      </c>
      <c r="T55" s="459">
        <v>0</v>
      </c>
      <c r="U55" s="279">
        <v>0</v>
      </c>
      <c r="V55" s="56">
        <v>0</v>
      </c>
      <c r="W55" s="56">
        <v>7</v>
      </c>
      <c r="X55" s="56">
        <v>15</v>
      </c>
      <c r="Y55" s="56">
        <v>20</v>
      </c>
      <c r="Z55" s="56">
        <v>20</v>
      </c>
      <c r="AA55" s="56">
        <v>18</v>
      </c>
      <c r="AB55" s="56">
        <v>16</v>
      </c>
      <c r="AC55" s="391">
        <v>15</v>
      </c>
      <c r="AD55" s="437">
        <v>15</v>
      </c>
      <c r="AE55" s="57" t="str">
        <f t="shared" si="0"/>
        <v xml:space="preserve"> </v>
      </c>
      <c r="AF55" s="413" t="str">
        <f t="shared" si="1"/>
        <v/>
      </c>
      <c r="AG55" s="692" t="str">
        <f t="shared" si="2"/>
        <v xml:space="preserve">  </v>
      </c>
      <c r="AH55" s="703">
        <f t="shared" si="3"/>
        <v>15.333333333333334</v>
      </c>
      <c r="AI55" s="487"/>
      <c r="AJ55" s="475"/>
      <c r="AK55" s="478"/>
      <c r="AL55" s="475"/>
      <c r="AM55" s="16"/>
      <c r="AN55" s="16"/>
      <c r="AO55" s="16"/>
      <c r="AP55" s="16"/>
      <c r="AQ55" s="16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  <c r="BO55" s="3"/>
      <c r="BP55" s="3"/>
      <c r="BQ55" s="3"/>
      <c r="BR55" s="3"/>
      <c r="BS55" s="3"/>
      <c r="BT55" s="3"/>
      <c r="BU55" s="3"/>
      <c r="BV55" s="3"/>
      <c r="BW55" s="3"/>
      <c r="BX55" s="3"/>
      <c r="BY55" s="3"/>
      <c r="BZ55" s="3"/>
      <c r="CA55" s="3"/>
      <c r="CB55" s="3"/>
      <c r="CC55" s="3"/>
      <c r="CD55" s="3"/>
      <c r="CE55" s="3"/>
      <c r="CF55" s="3"/>
      <c r="CG55" s="3"/>
      <c r="CH55" s="3"/>
      <c r="CI55" s="3"/>
      <c r="CJ55" s="3"/>
      <c r="CK55" s="3"/>
      <c r="CL55" s="3"/>
      <c r="CM55" s="3"/>
      <c r="CN55" s="3"/>
      <c r="CO55" s="3"/>
      <c r="CP55" s="3"/>
      <c r="CQ55" s="3"/>
      <c r="CR55" s="3"/>
      <c r="CS55" s="3"/>
      <c r="CT55" s="3"/>
      <c r="CU55" s="3"/>
      <c r="CV55" s="3"/>
      <c r="CW55" s="3"/>
      <c r="CX55" s="3"/>
      <c r="CY55" s="3"/>
      <c r="CZ55" s="3"/>
      <c r="DA55" s="3"/>
      <c r="DB55" s="3"/>
      <c r="DC55" s="3"/>
      <c r="DD55" s="3"/>
      <c r="DE55" s="3"/>
      <c r="DF55" s="3"/>
      <c r="DG55" s="3"/>
      <c r="DH55" s="3"/>
      <c r="DI55" s="3"/>
      <c r="DJ55" s="3"/>
      <c r="DK55" s="3"/>
      <c r="DL55" s="3"/>
      <c r="DM55" s="3"/>
      <c r="DN55" s="3"/>
      <c r="DO55" s="3"/>
      <c r="DP55" s="3"/>
      <c r="DQ55" s="3"/>
      <c r="DR55" s="3"/>
      <c r="DS55" s="3"/>
      <c r="DT55" s="3"/>
      <c r="DU55" s="3"/>
      <c r="DV55" s="3"/>
      <c r="DW55" s="3"/>
      <c r="DX55" s="3"/>
      <c r="DY55" s="3"/>
      <c r="DZ55" s="3"/>
      <c r="EA55" s="3"/>
      <c r="EB55" s="3"/>
      <c r="EC55" s="3"/>
      <c r="ED55" s="3"/>
      <c r="EE55" s="3"/>
      <c r="EF55" s="3"/>
      <c r="EG55" s="3"/>
      <c r="EH55" s="3"/>
      <c r="EI55" s="3"/>
      <c r="EJ55" s="3"/>
      <c r="EK55" s="3"/>
      <c r="EL55" s="3"/>
      <c r="EM55" s="3"/>
      <c r="EN55" s="3"/>
      <c r="EO55" s="3"/>
      <c r="EP55" s="3"/>
      <c r="EQ55" s="3"/>
      <c r="ER55" s="3"/>
      <c r="ES55" s="3"/>
      <c r="ET55" s="3"/>
      <c r="EU55" s="3"/>
      <c r="EV55" s="3"/>
      <c r="EW55" s="3"/>
      <c r="EX55" s="3"/>
      <c r="EY55" s="3"/>
      <c r="EZ55" s="3"/>
      <c r="FA55" s="3"/>
      <c r="FB55" s="3"/>
      <c r="FC55" s="3"/>
      <c r="FD55" s="3"/>
      <c r="FE55" s="3"/>
      <c r="FF55" s="3"/>
      <c r="FG55" s="3"/>
      <c r="FH55" s="3"/>
      <c r="FI55" s="3"/>
      <c r="FJ55" s="3"/>
      <c r="FK55" s="3"/>
      <c r="FL55" s="3"/>
      <c r="FM55" s="3"/>
      <c r="FN55" s="3"/>
      <c r="FO55" s="3"/>
      <c r="FP55" s="3"/>
      <c r="FQ55" s="3"/>
      <c r="FR55" s="3"/>
      <c r="FS55" s="3"/>
      <c r="FT55" s="3"/>
    </row>
    <row r="56" spans="1:176" s="2" customFormat="1" ht="12.75" thickBot="1" x14ac:dyDescent="0.25">
      <c r="A56" s="561" t="s">
        <v>69</v>
      </c>
      <c r="B56" s="136">
        <f t="shared" ref="B56:W56" si="25">SUM(B43:B55)</f>
        <v>936</v>
      </c>
      <c r="C56" s="137">
        <f t="shared" si="25"/>
        <v>935</v>
      </c>
      <c r="D56" s="138">
        <f t="shared" si="25"/>
        <v>904</v>
      </c>
      <c r="E56" s="139">
        <f t="shared" si="25"/>
        <v>850</v>
      </c>
      <c r="F56" s="140">
        <f t="shared" si="25"/>
        <v>861</v>
      </c>
      <c r="G56" s="141">
        <f t="shared" si="25"/>
        <v>898</v>
      </c>
      <c r="H56" s="142">
        <f t="shared" si="25"/>
        <v>907</v>
      </c>
      <c r="I56" s="143">
        <f t="shared" si="25"/>
        <v>858</v>
      </c>
      <c r="J56" s="141">
        <f t="shared" si="25"/>
        <v>862</v>
      </c>
      <c r="K56" s="140">
        <f t="shared" si="25"/>
        <v>823</v>
      </c>
      <c r="L56" s="140">
        <f t="shared" si="25"/>
        <v>872</v>
      </c>
      <c r="M56" s="143">
        <f t="shared" si="25"/>
        <v>896</v>
      </c>
      <c r="N56" s="142">
        <f t="shared" si="25"/>
        <v>928</v>
      </c>
      <c r="O56" s="369">
        <f t="shared" si="25"/>
        <v>996</v>
      </c>
      <c r="P56" s="140">
        <f t="shared" si="25"/>
        <v>1038</v>
      </c>
      <c r="Q56" s="142">
        <f t="shared" si="25"/>
        <v>1129</v>
      </c>
      <c r="R56" s="447">
        <f t="shared" si="25"/>
        <v>1181</v>
      </c>
      <c r="S56" s="447">
        <f t="shared" si="25"/>
        <v>1211</v>
      </c>
      <c r="T56" s="765">
        <f t="shared" si="25"/>
        <v>1256</v>
      </c>
      <c r="U56" s="140">
        <f t="shared" si="25"/>
        <v>1223</v>
      </c>
      <c r="V56" s="143">
        <f t="shared" si="25"/>
        <v>1281</v>
      </c>
      <c r="W56" s="143">
        <f t="shared" si="25"/>
        <v>1248</v>
      </c>
      <c r="X56" s="143">
        <f t="shared" ref="X56:AD56" si="26">SUM(X43:X55)</f>
        <v>1158</v>
      </c>
      <c r="Y56" s="143">
        <f t="shared" si="26"/>
        <v>1127</v>
      </c>
      <c r="Z56" s="143">
        <f t="shared" si="26"/>
        <v>1021</v>
      </c>
      <c r="AA56" s="143">
        <f t="shared" si="26"/>
        <v>891</v>
      </c>
      <c r="AB56" s="143">
        <f t="shared" si="26"/>
        <v>903</v>
      </c>
      <c r="AC56" s="369">
        <f t="shared" ref="AC56" si="27">SUM(AC43:AC55)</f>
        <v>929</v>
      </c>
      <c r="AD56" s="447">
        <f t="shared" si="26"/>
        <v>949</v>
      </c>
      <c r="AE56" s="144">
        <f t="shared" si="0"/>
        <v>2.1528525296017224E-2</v>
      </c>
      <c r="AF56" s="648">
        <f t="shared" si="1"/>
        <v>-0.15794143744454303</v>
      </c>
      <c r="AG56" s="693">
        <f t="shared" si="2"/>
        <v>-0.24442675159235669</v>
      </c>
      <c r="AH56" s="710">
        <f t="shared" si="3"/>
        <v>927</v>
      </c>
      <c r="AI56" s="487"/>
      <c r="AJ56" s="478"/>
      <c r="AK56" s="478"/>
      <c r="AL56" s="475"/>
      <c r="AM56" s="16"/>
      <c r="AN56" s="16"/>
      <c r="AO56" s="16"/>
      <c r="AP56" s="16"/>
      <c r="AQ56" s="16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  <c r="BO56" s="3"/>
      <c r="BP56" s="3"/>
      <c r="BQ56" s="3"/>
      <c r="BR56" s="3"/>
      <c r="BS56" s="3"/>
      <c r="BT56" s="3"/>
      <c r="BU56" s="3"/>
      <c r="BV56" s="3"/>
      <c r="BW56" s="3"/>
      <c r="BX56" s="3"/>
      <c r="BY56" s="3"/>
      <c r="BZ56" s="3"/>
      <c r="CA56" s="3"/>
      <c r="CB56" s="3"/>
      <c r="CC56" s="3"/>
      <c r="CD56" s="3"/>
      <c r="CE56" s="3"/>
      <c r="CF56" s="3"/>
      <c r="CG56" s="3"/>
      <c r="CH56" s="3"/>
      <c r="CI56" s="3"/>
      <c r="CJ56" s="3"/>
      <c r="CK56" s="3"/>
      <c r="CL56" s="3"/>
      <c r="CM56" s="3"/>
      <c r="CN56" s="3"/>
      <c r="CO56" s="3"/>
      <c r="CP56" s="3"/>
      <c r="CQ56" s="3"/>
      <c r="CR56" s="3"/>
      <c r="CS56" s="3"/>
      <c r="CT56" s="3"/>
      <c r="CU56" s="3"/>
      <c r="CV56" s="3"/>
      <c r="CW56" s="3"/>
      <c r="CX56" s="3"/>
      <c r="CY56" s="3"/>
      <c r="CZ56" s="3"/>
      <c r="DA56" s="3"/>
      <c r="DB56" s="3"/>
      <c r="DC56" s="3"/>
      <c r="DD56" s="3"/>
      <c r="DE56" s="3"/>
      <c r="DF56" s="3"/>
      <c r="DG56" s="3"/>
      <c r="DH56" s="3"/>
      <c r="DI56" s="3"/>
      <c r="DJ56" s="3"/>
      <c r="DK56" s="3"/>
      <c r="DL56" s="3"/>
      <c r="DM56" s="3"/>
      <c r="DN56" s="3"/>
      <c r="DO56" s="3"/>
      <c r="DP56" s="3"/>
      <c r="DQ56" s="3"/>
      <c r="DR56" s="3"/>
      <c r="DS56" s="3"/>
      <c r="DT56" s="3"/>
      <c r="DU56" s="3"/>
      <c r="DV56" s="3"/>
      <c r="DW56" s="3"/>
      <c r="DX56" s="3"/>
      <c r="DY56" s="3"/>
      <c r="DZ56" s="3"/>
      <c r="EA56" s="3"/>
      <c r="EB56" s="3"/>
      <c r="EC56" s="3"/>
      <c r="ED56" s="3"/>
      <c r="EE56" s="3"/>
      <c r="EF56" s="3"/>
      <c r="EG56" s="3"/>
      <c r="EH56" s="3"/>
      <c r="EI56" s="3"/>
      <c r="EJ56" s="3"/>
      <c r="EK56" s="3"/>
      <c r="EL56" s="3"/>
      <c r="EM56" s="3"/>
      <c r="EN56" s="3"/>
      <c r="EO56" s="3"/>
      <c r="EP56" s="3"/>
      <c r="EQ56" s="3"/>
      <c r="ER56" s="3"/>
      <c r="ES56" s="3"/>
      <c r="ET56" s="3"/>
      <c r="EU56" s="3"/>
      <c r="EV56" s="3"/>
      <c r="EW56" s="3"/>
      <c r="EX56" s="3"/>
      <c r="EY56" s="3"/>
      <c r="EZ56" s="3"/>
      <c r="FA56" s="3"/>
      <c r="FB56" s="3"/>
      <c r="FC56" s="3"/>
      <c r="FD56" s="3"/>
      <c r="FE56" s="3"/>
      <c r="FF56" s="3"/>
      <c r="FG56" s="3"/>
      <c r="FH56" s="3"/>
      <c r="FI56" s="3"/>
      <c r="FJ56" s="3"/>
      <c r="FK56" s="3"/>
      <c r="FL56" s="3"/>
      <c r="FM56" s="3"/>
      <c r="FN56" s="3"/>
      <c r="FO56" s="3"/>
      <c r="FP56" s="3"/>
      <c r="FQ56" s="3"/>
      <c r="FR56" s="3"/>
      <c r="FS56" s="3"/>
      <c r="FT56" s="3"/>
    </row>
    <row r="57" spans="1:176" ht="12.75" thickTop="1" x14ac:dyDescent="0.2">
      <c r="A57" s="562" t="s">
        <v>26</v>
      </c>
      <c r="B57" s="145"/>
      <c r="C57" s="145"/>
      <c r="D57" s="146"/>
      <c r="E57" s="146"/>
      <c r="F57" s="145"/>
      <c r="G57" s="145"/>
      <c r="H57" s="145"/>
      <c r="I57" s="145"/>
      <c r="J57" s="145"/>
      <c r="K57" s="145"/>
      <c r="L57" s="145"/>
      <c r="M57" s="145"/>
      <c r="N57" s="145"/>
      <c r="O57" s="145"/>
      <c r="P57" s="147"/>
      <c r="Q57" s="147"/>
      <c r="R57" s="147"/>
      <c r="S57" s="147"/>
      <c r="T57" s="147"/>
      <c r="U57" s="147"/>
      <c r="V57" s="147"/>
      <c r="W57" s="147"/>
      <c r="X57" s="147"/>
      <c r="Y57" s="147"/>
      <c r="Z57" s="147"/>
      <c r="AA57" s="147"/>
      <c r="AB57" s="147"/>
      <c r="AC57" s="147"/>
      <c r="AD57" s="147"/>
      <c r="AE57" s="148" t="str">
        <f t="shared" si="0"/>
        <v xml:space="preserve"> </v>
      </c>
      <c r="AF57" s="148" t="str">
        <f t="shared" si="1"/>
        <v/>
      </c>
      <c r="AG57" s="694" t="str">
        <f t="shared" si="2"/>
        <v xml:space="preserve">  </v>
      </c>
      <c r="AH57" s="694" t="str">
        <f t="shared" si="3"/>
        <v xml:space="preserve">  </v>
      </c>
      <c r="AI57" s="488"/>
      <c r="AJ57" s="475"/>
      <c r="AK57" s="475"/>
      <c r="AL57" s="475"/>
      <c r="AM57" s="12"/>
      <c r="AN57" s="12"/>
      <c r="AO57" s="12"/>
      <c r="AP57" s="12"/>
      <c r="AQ57" s="12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  <c r="CX57" s="1"/>
      <c r="CY57" s="1"/>
      <c r="CZ57" s="1"/>
      <c r="DA57" s="1"/>
      <c r="DB57" s="1"/>
      <c r="DC57" s="1"/>
      <c r="DD57" s="1"/>
      <c r="DE57" s="1"/>
      <c r="DF57" s="1"/>
      <c r="DG57" s="1"/>
      <c r="DH57" s="1"/>
      <c r="DI57" s="1"/>
      <c r="DJ57" s="1"/>
      <c r="DK57" s="1"/>
      <c r="DL57" s="1"/>
      <c r="DM57" s="1"/>
      <c r="DN57" s="1"/>
      <c r="DO57" s="1"/>
      <c r="DP57" s="1"/>
      <c r="DQ57" s="1"/>
      <c r="DR57" s="1"/>
      <c r="DS57" s="1"/>
      <c r="DT57" s="1"/>
      <c r="DU57" s="1"/>
      <c r="DV57" s="1"/>
      <c r="DW57" s="1"/>
      <c r="DX57" s="1"/>
      <c r="DY57" s="1"/>
      <c r="DZ57" s="1"/>
      <c r="EA57" s="1"/>
      <c r="EB57" s="1"/>
      <c r="EC57" s="1"/>
      <c r="ED57" s="1"/>
      <c r="EE57" s="1"/>
      <c r="EF57" s="1"/>
      <c r="EG57" s="1"/>
      <c r="EH57" s="1"/>
      <c r="EI57" s="1"/>
      <c r="EJ57" s="1"/>
      <c r="EK57" s="1"/>
      <c r="EL57" s="1"/>
      <c r="EM57" s="1"/>
      <c r="EN57" s="1"/>
      <c r="EO57" s="1"/>
      <c r="EP57" s="1"/>
      <c r="EQ57" s="1"/>
      <c r="ER57" s="1"/>
      <c r="ES57" s="1"/>
      <c r="ET57" s="1"/>
      <c r="EU57" s="1"/>
      <c r="EV57" s="1"/>
      <c r="EW57" s="1"/>
      <c r="EX57" s="1"/>
      <c r="EY57" s="1"/>
      <c r="EZ57" s="1"/>
      <c r="FA57" s="1"/>
      <c r="FB57" s="1"/>
      <c r="FC57" s="1"/>
      <c r="FD57" s="1"/>
      <c r="FE57" s="1"/>
      <c r="FF57" s="1"/>
      <c r="FG57" s="1"/>
      <c r="FH57" s="1"/>
      <c r="FI57" s="1"/>
      <c r="FJ57" s="1"/>
      <c r="FK57" s="1"/>
      <c r="FL57" s="1"/>
      <c r="FM57" s="1"/>
      <c r="FN57" s="1"/>
      <c r="FO57" s="1"/>
      <c r="FP57" s="1"/>
      <c r="FQ57" s="1"/>
      <c r="FR57" s="1"/>
      <c r="FS57" s="1"/>
      <c r="FT57" s="1"/>
    </row>
    <row r="58" spans="1:176" x14ac:dyDescent="0.2">
      <c r="A58" s="542" t="s">
        <v>14</v>
      </c>
      <c r="B58" s="58">
        <v>258</v>
      </c>
      <c r="C58" s="22">
        <v>206</v>
      </c>
      <c r="D58" s="24">
        <v>179</v>
      </c>
      <c r="E58" s="59">
        <v>153</v>
      </c>
      <c r="F58" s="58">
        <v>152</v>
      </c>
      <c r="G58" s="9">
        <v>151</v>
      </c>
      <c r="H58" s="60">
        <v>172</v>
      </c>
      <c r="I58" s="18">
        <v>196</v>
      </c>
      <c r="J58" s="61">
        <v>202</v>
      </c>
      <c r="K58" s="58">
        <v>220</v>
      </c>
      <c r="L58" s="7">
        <v>255</v>
      </c>
      <c r="M58" s="7">
        <v>266</v>
      </c>
      <c r="N58" s="364">
        <v>282</v>
      </c>
      <c r="O58" s="243">
        <v>294</v>
      </c>
      <c r="P58" s="207">
        <v>279</v>
      </c>
      <c r="Q58" s="364">
        <v>290</v>
      </c>
      <c r="R58" s="460">
        <v>319</v>
      </c>
      <c r="S58" s="460">
        <v>298</v>
      </c>
      <c r="T58" s="466">
        <f>161+151</f>
        <v>312</v>
      </c>
      <c r="U58" s="207">
        <v>302</v>
      </c>
      <c r="V58" s="10">
        <v>304</v>
      </c>
      <c r="W58" s="10">
        <v>273</v>
      </c>
      <c r="X58" s="10">
        <v>236</v>
      </c>
      <c r="Y58" s="10">
        <v>243</v>
      </c>
      <c r="Z58" s="10">
        <v>217</v>
      </c>
      <c r="AA58" s="10">
        <v>204</v>
      </c>
      <c r="AB58" s="10">
        <v>202</v>
      </c>
      <c r="AC58" s="621">
        <v>224</v>
      </c>
      <c r="AD58" s="438">
        <v>226</v>
      </c>
      <c r="AE58" s="47">
        <f t="shared" si="0"/>
        <v>8.9285714285714281E-3</v>
      </c>
      <c r="AF58" s="412">
        <f t="shared" si="1"/>
        <v>-6.9958847736625515E-2</v>
      </c>
      <c r="AG58" s="687">
        <f t="shared" si="2"/>
        <v>-0.27564102564102566</v>
      </c>
      <c r="AH58" s="702">
        <f t="shared" si="3"/>
        <v>217.33333333333334</v>
      </c>
      <c r="AI58" s="481"/>
      <c r="AJ58" s="475"/>
      <c r="AK58" s="475"/>
      <c r="AL58" s="482"/>
      <c r="AM58" s="12"/>
      <c r="AN58" s="12"/>
      <c r="AO58" s="12"/>
      <c r="AP58" s="12"/>
      <c r="AQ58" s="12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1"/>
      <c r="CQ58" s="1"/>
      <c r="CR58" s="1"/>
      <c r="CS58" s="1"/>
      <c r="CT58" s="1"/>
      <c r="CU58" s="1"/>
      <c r="CV58" s="1"/>
      <c r="CW58" s="1"/>
      <c r="CX58" s="1"/>
      <c r="CY58" s="1"/>
      <c r="CZ58" s="1"/>
      <c r="DA58" s="1"/>
      <c r="DB58" s="1"/>
      <c r="DC58" s="1"/>
      <c r="DD58" s="1"/>
      <c r="DE58" s="1"/>
      <c r="DF58" s="1"/>
      <c r="DG58" s="1"/>
      <c r="DH58" s="1"/>
      <c r="DI58" s="1"/>
      <c r="DJ58" s="1"/>
      <c r="DK58" s="1"/>
      <c r="DL58" s="1"/>
      <c r="DM58" s="1"/>
      <c r="DN58" s="1"/>
      <c r="DO58" s="1"/>
      <c r="DP58" s="1"/>
      <c r="DQ58" s="1"/>
      <c r="DR58" s="1"/>
      <c r="DS58" s="1"/>
      <c r="DT58" s="1"/>
      <c r="DU58" s="1"/>
      <c r="DV58" s="1"/>
      <c r="DW58" s="1"/>
      <c r="DX58" s="1"/>
      <c r="DY58" s="1"/>
      <c r="DZ58" s="1"/>
      <c r="EA58" s="1"/>
      <c r="EB58" s="1"/>
      <c r="EC58" s="1"/>
      <c r="ED58" s="1"/>
      <c r="EE58" s="1"/>
      <c r="EF58" s="1"/>
      <c r="EG58" s="1"/>
      <c r="EH58" s="1"/>
      <c r="EI58" s="1"/>
      <c r="EJ58" s="1"/>
      <c r="EK58" s="1"/>
      <c r="EL58" s="1"/>
      <c r="EM58" s="1"/>
      <c r="EN58" s="1"/>
      <c r="EO58" s="1"/>
      <c r="EP58" s="1"/>
      <c r="EQ58" s="1"/>
      <c r="ER58" s="1"/>
      <c r="ES58" s="1"/>
      <c r="ET58" s="1"/>
      <c r="EU58" s="1"/>
      <c r="EV58" s="1"/>
      <c r="EW58" s="1"/>
      <c r="EX58" s="1"/>
      <c r="EY58" s="1"/>
      <c r="EZ58" s="1"/>
      <c r="FA58" s="1"/>
      <c r="FB58" s="1"/>
      <c r="FC58" s="1"/>
      <c r="FD58" s="1"/>
      <c r="FE58" s="1"/>
      <c r="FF58" s="1"/>
      <c r="FG58" s="1"/>
      <c r="FH58" s="1"/>
      <c r="FI58" s="1"/>
      <c r="FJ58" s="1"/>
      <c r="FK58" s="1"/>
      <c r="FL58" s="1"/>
      <c r="FM58" s="1"/>
      <c r="FN58" s="1"/>
      <c r="FO58" s="1"/>
      <c r="FP58" s="1"/>
      <c r="FQ58" s="1"/>
      <c r="FR58" s="1"/>
      <c r="FS58" s="1"/>
      <c r="FT58" s="1"/>
    </row>
    <row r="59" spans="1:176" x14ac:dyDescent="0.2">
      <c r="A59" s="542" t="s">
        <v>15</v>
      </c>
      <c r="B59" s="58">
        <v>639</v>
      </c>
      <c r="C59" s="62">
        <v>704</v>
      </c>
      <c r="D59" s="24">
        <v>796</v>
      </c>
      <c r="E59" s="59">
        <v>776</v>
      </c>
      <c r="F59" s="58">
        <v>842</v>
      </c>
      <c r="G59" s="9">
        <v>842</v>
      </c>
      <c r="H59" s="60">
        <v>898</v>
      </c>
      <c r="I59" s="18">
        <v>675</v>
      </c>
      <c r="J59" s="61">
        <v>527</v>
      </c>
      <c r="K59" s="58">
        <v>587</v>
      </c>
      <c r="L59" s="7">
        <v>636</v>
      </c>
      <c r="M59" s="7">
        <v>623</v>
      </c>
      <c r="N59" s="353">
        <v>572</v>
      </c>
      <c r="O59" s="61">
        <v>496</v>
      </c>
      <c r="P59" s="207">
        <v>338</v>
      </c>
      <c r="Q59" s="364">
        <v>260</v>
      </c>
      <c r="R59" s="460">
        <v>255</v>
      </c>
      <c r="S59" s="460">
        <v>191</v>
      </c>
      <c r="T59" s="726">
        <f>23+6</f>
        <v>29</v>
      </c>
      <c r="U59" s="207">
        <v>14</v>
      </c>
      <c r="V59" s="10">
        <v>1</v>
      </c>
      <c r="W59" s="10">
        <v>0</v>
      </c>
      <c r="X59" s="10">
        <v>0</v>
      </c>
      <c r="Y59" s="10">
        <v>0</v>
      </c>
      <c r="Z59" s="10">
        <v>0</v>
      </c>
      <c r="AA59" s="10">
        <v>0</v>
      </c>
      <c r="AB59" s="10">
        <v>0</v>
      </c>
      <c r="AC59" s="277">
        <v>0</v>
      </c>
      <c r="AD59" s="438">
        <v>0</v>
      </c>
      <c r="AE59" s="395" t="str">
        <f t="shared" si="0"/>
        <v xml:space="preserve"> </v>
      </c>
      <c r="AF59" s="412" t="str">
        <f t="shared" si="1"/>
        <v/>
      </c>
      <c r="AG59" s="679" t="str">
        <f t="shared" si="2"/>
        <v xml:space="preserve"> </v>
      </c>
      <c r="AH59" s="702" t="str">
        <f t="shared" si="3"/>
        <v xml:space="preserve">  </v>
      </c>
      <c r="AI59" s="487"/>
      <c r="AJ59" s="475"/>
      <c r="AK59" s="475"/>
      <c r="AL59" s="475"/>
      <c r="AM59" s="12"/>
      <c r="AN59" s="12"/>
      <c r="AO59" s="12"/>
      <c r="AP59" s="12"/>
      <c r="AQ59" s="12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1"/>
      <c r="CQ59" s="1"/>
      <c r="CR59" s="1"/>
      <c r="CS59" s="1"/>
      <c r="CT59" s="1"/>
      <c r="CU59" s="1"/>
      <c r="CV59" s="1"/>
      <c r="CW59" s="1"/>
      <c r="CX59" s="1"/>
      <c r="CY59" s="1"/>
      <c r="CZ59" s="1"/>
      <c r="DA59" s="1"/>
      <c r="DB59" s="1"/>
      <c r="DC59" s="1"/>
      <c r="DD59" s="1"/>
      <c r="DE59" s="1"/>
      <c r="DF59" s="1"/>
      <c r="DG59" s="1"/>
      <c r="DH59" s="1"/>
      <c r="DI59" s="1"/>
      <c r="DJ59" s="1"/>
      <c r="DK59" s="1"/>
      <c r="DL59" s="1"/>
      <c r="DM59" s="1"/>
      <c r="DN59" s="1"/>
      <c r="DO59" s="1"/>
      <c r="DP59" s="1"/>
      <c r="DQ59" s="1"/>
      <c r="DR59" s="1"/>
      <c r="DS59" s="1"/>
      <c r="DT59" s="1"/>
      <c r="DU59" s="1"/>
      <c r="DV59" s="1"/>
      <c r="DW59" s="1"/>
      <c r="DX59" s="1"/>
      <c r="DY59" s="1"/>
      <c r="DZ59" s="1"/>
      <c r="EA59" s="1"/>
      <c r="EB59" s="1"/>
      <c r="EC59" s="1"/>
      <c r="ED59" s="1"/>
      <c r="EE59" s="1"/>
      <c r="EF59" s="1"/>
      <c r="EG59" s="1"/>
      <c r="EH59" s="1"/>
      <c r="EI59" s="1"/>
      <c r="EJ59" s="1"/>
      <c r="EK59" s="1"/>
      <c r="EL59" s="1"/>
      <c r="EM59" s="1"/>
      <c r="EN59" s="1"/>
      <c r="EO59" s="1"/>
      <c r="EP59" s="1"/>
      <c r="EQ59" s="1"/>
      <c r="ER59" s="1"/>
      <c r="ES59" s="1"/>
      <c r="ET59" s="1"/>
      <c r="EU59" s="1"/>
      <c r="EV59" s="1"/>
      <c r="EW59" s="1"/>
      <c r="EX59" s="1"/>
      <c r="EY59" s="1"/>
      <c r="EZ59" s="1"/>
      <c r="FA59" s="1"/>
      <c r="FB59" s="1"/>
      <c r="FC59" s="1"/>
      <c r="FD59" s="1"/>
      <c r="FE59" s="1"/>
      <c r="FF59" s="1"/>
      <c r="FG59" s="1"/>
      <c r="FH59" s="1"/>
      <c r="FI59" s="1"/>
      <c r="FJ59" s="1"/>
      <c r="FK59" s="1"/>
      <c r="FL59" s="1"/>
      <c r="FM59" s="1"/>
      <c r="FN59" s="1"/>
      <c r="FO59" s="1"/>
      <c r="FP59" s="1"/>
      <c r="FQ59" s="1"/>
      <c r="FR59" s="1"/>
      <c r="FS59" s="1"/>
      <c r="FT59" s="1"/>
    </row>
    <row r="60" spans="1:176" x14ac:dyDescent="0.2">
      <c r="A60" s="542" t="s">
        <v>113</v>
      </c>
      <c r="B60" s="58">
        <v>0</v>
      </c>
      <c r="C60" s="62">
        <v>0</v>
      </c>
      <c r="D60" s="24">
        <v>0</v>
      </c>
      <c r="E60" s="59">
        <v>0</v>
      </c>
      <c r="F60" s="58">
        <v>0</v>
      </c>
      <c r="G60" s="9">
        <v>0</v>
      </c>
      <c r="H60" s="60">
        <v>0</v>
      </c>
      <c r="I60" s="18">
        <v>0</v>
      </c>
      <c r="J60" s="61">
        <v>0</v>
      </c>
      <c r="K60" s="58">
        <v>0</v>
      </c>
      <c r="L60" s="7">
        <v>0</v>
      </c>
      <c r="M60" s="7">
        <v>0</v>
      </c>
      <c r="N60" s="353">
        <v>0</v>
      </c>
      <c r="O60" s="61">
        <v>0</v>
      </c>
      <c r="P60" s="207">
        <v>0</v>
      </c>
      <c r="Q60" s="364">
        <v>0</v>
      </c>
      <c r="R60" s="460">
        <v>0</v>
      </c>
      <c r="S60" s="460">
        <v>0</v>
      </c>
      <c r="T60" s="726">
        <f>88+4</f>
        <v>92</v>
      </c>
      <c r="U60" s="207">
        <v>118</v>
      </c>
      <c r="V60" s="10">
        <v>129</v>
      </c>
      <c r="W60" s="10">
        <v>122</v>
      </c>
      <c r="X60" s="10">
        <v>117</v>
      </c>
      <c r="Y60" s="10">
        <v>130</v>
      </c>
      <c r="Z60" s="10">
        <v>125</v>
      </c>
      <c r="AA60" s="10">
        <v>144</v>
      </c>
      <c r="AB60" s="10">
        <v>170</v>
      </c>
      <c r="AC60" s="277">
        <v>86</v>
      </c>
      <c r="AD60" s="438">
        <v>55</v>
      </c>
      <c r="AE60" s="47">
        <f t="shared" si="0"/>
        <v>-0.36046511627906974</v>
      </c>
      <c r="AF60" s="412">
        <f t="shared" si="1"/>
        <v>-0.57692307692307687</v>
      </c>
      <c r="AG60" s="679">
        <f t="shared" si="2"/>
        <v>-0.40217391304347827</v>
      </c>
      <c r="AH60" s="702">
        <f t="shared" si="3"/>
        <v>103.66666666666667</v>
      </c>
      <c r="AI60" s="487"/>
      <c r="AJ60" s="475"/>
      <c r="AK60" s="475"/>
      <c r="AL60" s="475"/>
      <c r="AM60" s="12"/>
      <c r="AN60" s="12"/>
      <c r="AO60" s="12"/>
      <c r="AP60" s="12"/>
      <c r="AQ60" s="12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  <c r="CT60" s="1"/>
      <c r="CU60" s="1"/>
      <c r="CV60" s="1"/>
      <c r="CW60" s="1"/>
      <c r="CX60" s="1"/>
      <c r="CY60" s="1"/>
      <c r="CZ60" s="1"/>
      <c r="DA60" s="1"/>
      <c r="DB60" s="1"/>
      <c r="DC60" s="1"/>
      <c r="DD60" s="1"/>
      <c r="DE60" s="1"/>
      <c r="DF60" s="1"/>
      <c r="DG60" s="1"/>
      <c r="DH60" s="1"/>
      <c r="DI60" s="1"/>
      <c r="DJ60" s="1"/>
      <c r="DK60" s="1"/>
      <c r="DL60" s="1"/>
      <c r="DM60" s="1"/>
      <c r="DN60" s="1"/>
      <c r="DO60" s="1"/>
      <c r="DP60" s="1"/>
      <c r="DQ60" s="1"/>
      <c r="DR60" s="1"/>
      <c r="DS60" s="1"/>
      <c r="DT60" s="1"/>
      <c r="DU60" s="1"/>
      <c r="DV60" s="1"/>
      <c r="DW60" s="1"/>
      <c r="DX60" s="1"/>
      <c r="DY60" s="1"/>
      <c r="DZ60" s="1"/>
      <c r="EA60" s="1"/>
      <c r="EB60" s="1"/>
      <c r="EC60" s="1"/>
      <c r="ED60" s="1"/>
      <c r="EE60" s="1"/>
      <c r="EF60" s="1"/>
      <c r="EG60" s="1"/>
      <c r="EH60" s="1"/>
      <c r="EI60" s="1"/>
      <c r="EJ60" s="1"/>
      <c r="EK60" s="1"/>
      <c r="EL60" s="1"/>
      <c r="EM60" s="1"/>
      <c r="EN60" s="1"/>
      <c r="EO60" s="1"/>
      <c r="EP60" s="1"/>
      <c r="EQ60" s="1"/>
      <c r="ER60" s="1"/>
      <c r="ES60" s="1"/>
      <c r="ET60" s="1"/>
      <c r="EU60" s="1"/>
      <c r="EV60" s="1"/>
      <c r="EW60" s="1"/>
      <c r="EX60" s="1"/>
      <c r="EY60" s="1"/>
      <c r="EZ60" s="1"/>
      <c r="FA60" s="1"/>
      <c r="FB60" s="1"/>
      <c r="FC60" s="1"/>
      <c r="FD60" s="1"/>
      <c r="FE60" s="1"/>
      <c r="FF60" s="1"/>
      <c r="FG60" s="1"/>
      <c r="FH60" s="1"/>
      <c r="FI60" s="1"/>
      <c r="FJ60" s="1"/>
      <c r="FK60" s="1"/>
      <c r="FL60" s="1"/>
      <c r="FM60" s="1"/>
      <c r="FN60" s="1"/>
      <c r="FO60" s="1"/>
      <c r="FP60" s="1"/>
      <c r="FQ60" s="1"/>
      <c r="FR60" s="1"/>
      <c r="FS60" s="1"/>
      <c r="FT60" s="1"/>
    </row>
    <row r="61" spans="1:176" s="554" customFormat="1" x14ac:dyDescent="0.2">
      <c r="A61" s="542" t="s">
        <v>16</v>
      </c>
      <c r="B61" s="58">
        <v>24</v>
      </c>
      <c r="C61" s="62">
        <v>19</v>
      </c>
      <c r="D61" s="24">
        <v>18</v>
      </c>
      <c r="E61" s="59">
        <v>32</v>
      </c>
      <c r="F61" s="58">
        <v>23</v>
      </c>
      <c r="G61" s="9">
        <v>15</v>
      </c>
      <c r="H61" s="60">
        <v>13</v>
      </c>
      <c r="I61" s="18">
        <v>13</v>
      </c>
      <c r="J61" s="61">
        <v>25</v>
      </c>
      <c r="K61" s="58">
        <v>23</v>
      </c>
      <c r="L61" s="7">
        <v>32</v>
      </c>
      <c r="M61" s="7">
        <v>36</v>
      </c>
      <c r="N61" s="353">
        <v>36</v>
      </c>
      <c r="O61" s="61">
        <v>43</v>
      </c>
      <c r="P61" s="207">
        <v>39</v>
      </c>
      <c r="Q61" s="364">
        <v>42</v>
      </c>
      <c r="R61" s="460">
        <v>52</v>
      </c>
      <c r="S61" s="460">
        <v>44</v>
      </c>
      <c r="T61" s="726">
        <v>55</v>
      </c>
      <c r="U61" s="207">
        <v>43</v>
      </c>
      <c r="V61" s="10">
        <v>52</v>
      </c>
      <c r="W61" s="10">
        <v>50</v>
      </c>
      <c r="X61" s="10">
        <v>40</v>
      </c>
      <c r="Y61" s="10">
        <v>48</v>
      </c>
      <c r="Z61" s="10">
        <v>48</v>
      </c>
      <c r="AA61" s="10">
        <v>49</v>
      </c>
      <c r="AB61" s="10">
        <v>29</v>
      </c>
      <c r="AC61" s="277">
        <v>20</v>
      </c>
      <c r="AD61" s="438">
        <v>28</v>
      </c>
      <c r="AE61" s="47">
        <f t="shared" si="0"/>
        <v>0.4</v>
      </c>
      <c r="AF61" s="412">
        <f t="shared" si="1"/>
        <v>-0.41666666666666669</v>
      </c>
      <c r="AG61" s="679">
        <f t="shared" si="2"/>
        <v>-0.49090909090909091</v>
      </c>
      <c r="AH61" s="702">
        <f t="shared" si="3"/>
        <v>25.666666666666668</v>
      </c>
      <c r="AI61" s="487"/>
      <c r="AJ61" s="475"/>
      <c r="AK61" s="485"/>
      <c r="AL61" s="485"/>
      <c r="AM61" s="15"/>
      <c r="AN61" s="15"/>
      <c r="AO61" s="15"/>
      <c r="AP61" s="15"/>
      <c r="AQ61" s="1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5"/>
      <c r="BR61" s="5"/>
      <c r="BS61" s="5"/>
      <c r="BT61" s="5"/>
      <c r="BU61" s="5"/>
      <c r="BV61" s="5"/>
      <c r="BW61" s="5"/>
      <c r="BX61" s="5"/>
      <c r="BY61" s="5"/>
      <c r="BZ61" s="5"/>
      <c r="CA61" s="5"/>
      <c r="CB61" s="5"/>
      <c r="CC61" s="5"/>
      <c r="CD61" s="5"/>
      <c r="CE61" s="5"/>
      <c r="CF61" s="5"/>
      <c r="CG61" s="5"/>
      <c r="CH61" s="5"/>
      <c r="CI61" s="5"/>
      <c r="CJ61" s="5"/>
      <c r="CK61" s="5"/>
      <c r="CL61" s="5"/>
      <c r="CM61" s="5"/>
      <c r="CN61" s="5"/>
      <c r="CO61" s="5"/>
      <c r="CP61" s="5"/>
      <c r="CQ61" s="5"/>
      <c r="CR61" s="5"/>
      <c r="CS61" s="5"/>
      <c r="CT61" s="5"/>
      <c r="CU61" s="5"/>
      <c r="CV61" s="5"/>
      <c r="CW61" s="5"/>
      <c r="CX61" s="5"/>
      <c r="CY61" s="5"/>
      <c r="CZ61" s="5"/>
      <c r="DA61" s="5"/>
      <c r="DB61" s="5"/>
      <c r="DC61" s="5"/>
      <c r="DD61" s="5"/>
      <c r="DE61" s="5"/>
      <c r="DF61" s="5"/>
      <c r="DG61" s="5"/>
      <c r="DH61" s="5"/>
      <c r="DI61" s="5"/>
      <c r="DJ61" s="5"/>
      <c r="DK61" s="5"/>
      <c r="DL61" s="5"/>
      <c r="DM61" s="5"/>
      <c r="DN61" s="5"/>
      <c r="DO61" s="5"/>
      <c r="DP61" s="5"/>
      <c r="DQ61" s="5"/>
      <c r="DR61" s="5"/>
      <c r="DS61" s="5"/>
      <c r="DT61" s="5"/>
      <c r="DU61" s="5"/>
      <c r="DV61" s="5"/>
      <c r="DW61" s="5"/>
      <c r="DX61" s="5"/>
      <c r="DY61" s="5"/>
      <c r="DZ61" s="5"/>
      <c r="EA61" s="5"/>
      <c r="EB61" s="5"/>
      <c r="EC61" s="5"/>
      <c r="ED61" s="5"/>
      <c r="EE61" s="5"/>
      <c r="EF61" s="5"/>
      <c r="EG61" s="5"/>
      <c r="EH61" s="5"/>
      <c r="EI61" s="5"/>
      <c r="EJ61" s="5"/>
      <c r="EK61" s="5"/>
      <c r="EL61" s="5"/>
      <c r="EM61" s="5"/>
      <c r="EN61" s="5"/>
      <c r="EO61" s="5"/>
      <c r="EP61" s="5"/>
      <c r="EQ61" s="5"/>
      <c r="ER61" s="5"/>
      <c r="ES61" s="5"/>
      <c r="ET61" s="5"/>
      <c r="EU61" s="5"/>
      <c r="EV61" s="5"/>
      <c r="EW61" s="5"/>
      <c r="EX61" s="5"/>
      <c r="EY61" s="5"/>
      <c r="EZ61" s="5"/>
      <c r="FA61" s="5"/>
      <c r="FB61" s="5"/>
      <c r="FC61" s="5"/>
      <c r="FD61" s="5"/>
      <c r="FE61" s="5"/>
      <c r="FF61" s="5"/>
      <c r="FG61" s="5"/>
      <c r="FH61" s="5"/>
      <c r="FI61" s="5"/>
      <c r="FJ61" s="5"/>
      <c r="FK61" s="5"/>
      <c r="FL61" s="5"/>
      <c r="FM61" s="5"/>
      <c r="FN61" s="5"/>
      <c r="FO61" s="5"/>
      <c r="FP61" s="5"/>
      <c r="FQ61" s="5"/>
      <c r="FR61" s="5"/>
      <c r="FS61" s="5"/>
      <c r="FT61" s="5"/>
    </row>
    <row r="62" spans="1:176" x14ac:dyDescent="0.2">
      <c r="A62" s="563" t="s">
        <v>35</v>
      </c>
      <c r="B62" s="58">
        <v>0</v>
      </c>
      <c r="C62" s="22">
        <v>0</v>
      </c>
      <c r="D62" s="24">
        <v>0</v>
      </c>
      <c r="E62" s="59">
        <v>0</v>
      </c>
      <c r="F62" s="58">
        <v>0</v>
      </c>
      <c r="G62" s="9">
        <v>0</v>
      </c>
      <c r="H62" s="60">
        <v>14</v>
      </c>
      <c r="I62" s="18">
        <v>71</v>
      </c>
      <c r="J62" s="61">
        <v>111</v>
      </c>
      <c r="K62" s="58">
        <v>138</v>
      </c>
      <c r="L62" s="7">
        <v>149</v>
      </c>
      <c r="M62" s="7">
        <v>171</v>
      </c>
      <c r="N62" s="353">
        <v>207</v>
      </c>
      <c r="O62" s="61">
        <v>184</v>
      </c>
      <c r="P62" s="207">
        <v>151</v>
      </c>
      <c r="Q62" s="364">
        <v>162</v>
      </c>
      <c r="R62" s="460">
        <v>149</v>
      </c>
      <c r="S62" s="460">
        <v>195</v>
      </c>
      <c r="T62" s="726">
        <f>96+102</f>
        <v>198</v>
      </c>
      <c r="U62" s="207">
        <v>241</v>
      </c>
      <c r="V62" s="10">
        <v>254</v>
      </c>
      <c r="W62" s="10">
        <v>259</v>
      </c>
      <c r="X62" s="10">
        <v>262</v>
      </c>
      <c r="Y62" s="10">
        <v>248</v>
      </c>
      <c r="Z62" s="10">
        <v>250</v>
      </c>
      <c r="AA62" s="10">
        <v>250</v>
      </c>
      <c r="AB62" s="10">
        <v>240</v>
      </c>
      <c r="AC62" s="277">
        <v>255</v>
      </c>
      <c r="AD62" s="438">
        <v>280</v>
      </c>
      <c r="AE62" s="47">
        <f t="shared" si="0"/>
        <v>9.8039215686274508E-2</v>
      </c>
      <c r="AF62" s="413">
        <f t="shared" si="1"/>
        <v>0.12903225806451613</v>
      </c>
      <c r="AG62" s="677">
        <f t="shared" si="2"/>
        <v>0.41414141414141414</v>
      </c>
      <c r="AH62" s="702">
        <f t="shared" si="3"/>
        <v>258.33333333333331</v>
      </c>
      <c r="AI62" s="487"/>
      <c r="AJ62" s="475"/>
      <c r="AK62" s="475"/>
      <c r="AL62" s="482"/>
      <c r="AM62" s="12"/>
      <c r="AN62" s="12"/>
      <c r="AO62" s="12"/>
      <c r="AP62" s="12"/>
      <c r="AQ62" s="12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  <c r="CS62" s="1"/>
      <c r="CT62" s="1"/>
      <c r="CU62" s="1"/>
      <c r="CV62" s="1"/>
      <c r="CW62" s="1"/>
      <c r="CX62" s="1"/>
      <c r="CY62" s="1"/>
      <c r="CZ62" s="1"/>
      <c r="DA62" s="1"/>
      <c r="DB62" s="1"/>
      <c r="DC62" s="1"/>
      <c r="DD62" s="1"/>
      <c r="DE62" s="1"/>
      <c r="DF62" s="1"/>
      <c r="DG62" s="1"/>
      <c r="DH62" s="1"/>
      <c r="DI62" s="1"/>
      <c r="DJ62" s="1"/>
      <c r="DK62" s="1"/>
      <c r="DL62" s="1"/>
      <c r="DM62" s="1"/>
      <c r="DN62" s="1"/>
      <c r="DO62" s="1"/>
      <c r="DP62" s="1"/>
      <c r="DQ62" s="1"/>
      <c r="DR62" s="1"/>
      <c r="DS62" s="1"/>
      <c r="DT62" s="1"/>
      <c r="DU62" s="1"/>
      <c r="DV62" s="1"/>
      <c r="DW62" s="1"/>
      <c r="DX62" s="1"/>
      <c r="DY62" s="1"/>
      <c r="DZ62" s="1"/>
      <c r="EA62" s="1"/>
      <c r="EB62" s="1"/>
      <c r="EC62" s="1"/>
      <c r="ED62" s="1"/>
      <c r="EE62" s="1"/>
      <c r="EF62" s="1"/>
      <c r="EG62" s="1"/>
      <c r="EH62" s="1"/>
      <c r="EI62" s="1"/>
      <c r="EJ62" s="1"/>
      <c r="EK62" s="1"/>
      <c r="EL62" s="1"/>
      <c r="EM62" s="1"/>
      <c r="EN62" s="1"/>
      <c r="EO62" s="1"/>
      <c r="EP62" s="1"/>
      <c r="EQ62" s="1"/>
      <c r="ER62" s="1"/>
      <c r="ES62" s="1"/>
      <c r="ET62" s="1"/>
      <c r="EU62" s="1"/>
      <c r="EV62" s="1"/>
      <c r="EW62" s="1"/>
      <c r="EX62" s="1"/>
      <c r="EY62" s="1"/>
      <c r="EZ62" s="1"/>
      <c r="FA62" s="1"/>
      <c r="FB62" s="1"/>
      <c r="FC62" s="1"/>
      <c r="FD62" s="1"/>
      <c r="FE62" s="1"/>
      <c r="FF62" s="1"/>
      <c r="FG62" s="1"/>
      <c r="FH62" s="1"/>
      <c r="FI62" s="1"/>
      <c r="FJ62" s="1"/>
      <c r="FK62" s="1"/>
      <c r="FL62" s="1"/>
      <c r="FM62" s="1"/>
      <c r="FN62" s="1"/>
      <c r="FO62" s="1"/>
      <c r="FP62" s="1"/>
      <c r="FQ62" s="1"/>
      <c r="FR62" s="1"/>
      <c r="FS62" s="1"/>
      <c r="FT62" s="1"/>
    </row>
    <row r="63" spans="1:176" x14ac:dyDescent="0.2">
      <c r="A63" s="559" t="s">
        <v>34</v>
      </c>
      <c r="B63" s="106">
        <v>80</v>
      </c>
      <c r="C63" s="120">
        <v>110</v>
      </c>
      <c r="D63" s="107">
        <v>133</v>
      </c>
      <c r="E63" s="108">
        <v>171</v>
      </c>
      <c r="F63" s="106">
        <v>175</v>
      </c>
      <c r="G63" s="109">
        <v>186</v>
      </c>
      <c r="H63" s="134">
        <v>159</v>
      </c>
      <c r="I63" s="110">
        <v>119</v>
      </c>
      <c r="J63" s="111">
        <v>97</v>
      </c>
      <c r="K63" s="106">
        <v>80</v>
      </c>
      <c r="L63" s="112">
        <v>83</v>
      </c>
      <c r="M63" s="112">
        <v>81</v>
      </c>
      <c r="N63" s="365">
        <v>71</v>
      </c>
      <c r="O63" s="111">
        <v>84</v>
      </c>
      <c r="P63" s="367">
        <v>108</v>
      </c>
      <c r="Q63" s="638">
        <v>135</v>
      </c>
      <c r="R63" s="465">
        <v>149</v>
      </c>
      <c r="S63" s="465">
        <v>160</v>
      </c>
      <c r="T63" s="465">
        <f>44+93</f>
        <v>137</v>
      </c>
      <c r="U63" s="367">
        <v>133</v>
      </c>
      <c r="V63" s="113">
        <v>137</v>
      </c>
      <c r="W63" s="113">
        <v>143</v>
      </c>
      <c r="X63" s="113">
        <v>183</v>
      </c>
      <c r="Y63" s="113">
        <v>165</v>
      </c>
      <c r="Z63" s="113">
        <v>174</v>
      </c>
      <c r="AA63" s="113">
        <v>129</v>
      </c>
      <c r="AB63" s="113">
        <v>135</v>
      </c>
      <c r="AC63" s="625">
        <v>134</v>
      </c>
      <c r="AD63" s="446">
        <v>112</v>
      </c>
      <c r="AE63" s="114">
        <f t="shared" si="0"/>
        <v>-0.16417910447761194</v>
      </c>
      <c r="AF63" s="412">
        <f t="shared" si="1"/>
        <v>-0.32121212121212123</v>
      </c>
      <c r="AG63" s="695">
        <f t="shared" si="2"/>
        <v>-0.18248175182481752</v>
      </c>
      <c r="AH63" s="709">
        <f t="shared" si="3"/>
        <v>127</v>
      </c>
      <c r="AI63" s="487"/>
      <c r="AJ63" s="475"/>
      <c r="AK63" s="475"/>
      <c r="AL63" s="475"/>
      <c r="AM63" s="12"/>
      <c r="AN63" s="12"/>
      <c r="AO63" s="12"/>
      <c r="AP63" s="12"/>
      <c r="AQ63" s="12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  <c r="CI63" s="1"/>
      <c r="CJ63" s="1"/>
      <c r="CK63" s="1"/>
      <c r="CL63" s="1"/>
      <c r="CM63" s="1"/>
      <c r="CN63" s="1"/>
      <c r="CO63" s="1"/>
      <c r="CP63" s="1"/>
      <c r="CQ63" s="1"/>
      <c r="CR63" s="1"/>
      <c r="CS63" s="1"/>
      <c r="CT63" s="1"/>
      <c r="CU63" s="1"/>
      <c r="CV63" s="1"/>
      <c r="CW63" s="1"/>
      <c r="CX63" s="1"/>
      <c r="CY63" s="1"/>
      <c r="CZ63" s="1"/>
      <c r="DA63" s="1"/>
      <c r="DB63" s="1"/>
      <c r="DC63" s="1"/>
      <c r="DD63" s="1"/>
      <c r="DE63" s="1"/>
      <c r="DF63" s="1"/>
      <c r="DG63" s="1"/>
      <c r="DH63" s="1"/>
      <c r="DI63" s="1"/>
      <c r="DJ63" s="1"/>
      <c r="DK63" s="1"/>
      <c r="DL63" s="1"/>
      <c r="DM63" s="1"/>
      <c r="DN63" s="1"/>
      <c r="DO63" s="1"/>
      <c r="DP63" s="1"/>
      <c r="DQ63" s="1"/>
      <c r="DR63" s="1"/>
      <c r="DS63" s="1"/>
      <c r="DT63" s="1"/>
      <c r="DU63" s="1"/>
      <c r="DV63" s="1"/>
      <c r="DW63" s="1"/>
      <c r="DX63" s="1"/>
      <c r="DY63" s="1"/>
      <c r="DZ63" s="1"/>
      <c r="EA63" s="1"/>
      <c r="EB63" s="1"/>
      <c r="EC63" s="1"/>
      <c r="ED63" s="1"/>
      <c r="EE63" s="1"/>
      <c r="EF63" s="1"/>
      <c r="EG63" s="1"/>
      <c r="EH63" s="1"/>
      <c r="EI63" s="1"/>
      <c r="EJ63" s="1"/>
      <c r="EK63" s="1"/>
      <c r="EL63" s="1"/>
      <c r="EM63" s="1"/>
      <c r="EN63" s="1"/>
      <c r="EO63" s="1"/>
      <c r="EP63" s="1"/>
      <c r="EQ63" s="1"/>
      <c r="ER63" s="1"/>
      <c r="ES63" s="1"/>
      <c r="ET63" s="1"/>
      <c r="EU63" s="1"/>
      <c r="EV63" s="1"/>
      <c r="EW63" s="1"/>
      <c r="EX63" s="1"/>
      <c r="EY63" s="1"/>
      <c r="EZ63" s="1"/>
      <c r="FA63" s="1"/>
      <c r="FB63" s="1"/>
      <c r="FC63" s="1"/>
      <c r="FD63" s="1"/>
      <c r="FE63" s="1"/>
      <c r="FF63" s="1"/>
      <c r="FG63" s="1"/>
      <c r="FH63" s="1"/>
      <c r="FI63" s="1"/>
      <c r="FJ63" s="1"/>
      <c r="FK63" s="1"/>
      <c r="FL63" s="1"/>
      <c r="FM63" s="1"/>
      <c r="FN63" s="1"/>
      <c r="FO63" s="1"/>
      <c r="FP63" s="1"/>
      <c r="FQ63" s="1"/>
      <c r="FR63" s="1"/>
      <c r="FS63" s="1"/>
      <c r="FT63" s="1"/>
    </row>
    <row r="64" spans="1:176" x14ac:dyDescent="0.2">
      <c r="A64" s="557" t="s">
        <v>114</v>
      </c>
      <c r="B64" s="58">
        <v>0</v>
      </c>
      <c r="C64" s="62">
        <v>0</v>
      </c>
      <c r="D64" s="24">
        <v>0</v>
      </c>
      <c r="E64" s="59">
        <v>0</v>
      </c>
      <c r="F64" s="58">
        <v>0</v>
      </c>
      <c r="G64" s="9">
        <v>0</v>
      </c>
      <c r="H64" s="60">
        <v>0</v>
      </c>
      <c r="I64" s="18">
        <v>0</v>
      </c>
      <c r="J64" s="7">
        <v>0</v>
      </c>
      <c r="K64" s="7">
        <v>0</v>
      </c>
      <c r="L64" s="7">
        <v>0</v>
      </c>
      <c r="M64" s="7">
        <v>0</v>
      </c>
      <c r="N64" s="353">
        <v>0</v>
      </c>
      <c r="O64" s="61">
        <v>0</v>
      </c>
      <c r="P64" s="207">
        <v>0</v>
      </c>
      <c r="Q64" s="364">
        <v>0</v>
      </c>
      <c r="R64" s="460">
        <v>0</v>
      </c>
      <c r="S64" s="460">
        <v>1</v>
      </c>
      <c r="T64" s="726">
        <f>36+3</f>
        <v>39</v>
      </c>
      <c r="U64" s="207">
        <v>54</v>
      </c>
      <c r="V64" s="10">
        <v>61</v>
      </c>
      <c r="W64" s="10">
        <v>41</v>
      </c>
      <c r="X64" s="10">
        <v>36</v>
      </c>
      <c r="Y64" s="10">
        <v>26</v>
      </c>
      <c r="Z64" s="10">
        <v>32</v>
      </c>
      <c r="AA64" s="10">
        <v>39</v>
      </c>
      <c r="AB64" s="10">
        <v>43</v>
      </c>
      <c r="AC64" s="277">
        <v>60</v>
      </c>
      <c r="AD64" s="438">
        <v>58</v>
      </c>
      <c r="AE64" s="47">
        <f t="shared" si="0"/>
        <v>-3.3333333333333333E-2</v>
      </c>
      <c r="AF64" s="412">
        <f t="shared" si="1"/>
        <v>1.2307692307692308</v>
      </c>
      <c r="AG64" s="679">
        <f t="shared" si="2"/>
        <v>0.48717948717948717</v>
      </c>
      <c r="AH64" s="702">
        <f t="shared" si="3"/>
        <v>53.666666666666664</v>
      </c>
      <c r="AI64" s="487"/>
      <c r="AJ64" s="475"/>
      <c r="AK64" s="475"/>
      <c r="AL64" s="475"/>
      <c r="AM64" s="12"/>
      <c r="AN64" s="12"/>
      <c r="AO64" s="12"/>
      <c r="AP64" s="12"/>
      <c r="AQ64" s="12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  <c r="CI64" s="1"/>
      <c r="CJ64" s="1"/>
      <c r="CK64" s="1"/>
      <c r="CL64" s="1"/>
      <c r="CM64" s="1"/>
      <c r="CN64" s="1"/>
      <c r="CO64" s="1"/>
      <c r="CP64" s="1"/>
      <c r="CQ64" s="1"/>
      <c r="CR64" s="1"/>
      <c r="CS64" s="1"/>
      <c r="CT64" s="1"/>
      <c r="CU64" s="1"/>
      <c r="CV64" s="1"/>
      <c r="CW64" s="1"/>
      <c r="CX64" s="1"/>
      <c r="CY64" s="1"/>
      <c r="CZ64" s="1"/>
      <c r="DA64" s="1"/>
      <c r="DB64" s="1"/>
      <c r="DC64" s="1"/>
      <c r="DD64" s="1"/>
      <c r="DE64" s="1"/>
      <c r="DF64" s="1"/>
      <c r="DG64" s="1"/>
      <c r="DH64" s="1"/>
      <c r="DI64" s="1"/>
      <c r="DJ64" s="1"/>
      <c r="DK64" s="1"/>
      <c r="DL64" s="1"/>
      <c r="DM64" s="1"/>
      <c r="DN64" s="1"/>
      <c r="DO64" s="1"/>
      <c r="DP64" s="1"/>
      <c r="DQ64" s="1"/>
      <c r="DR64" s="1"/>
      <c r="DS64" s="1"/>
      <c r="DT64" s="1"/>
      <c r="DU64" s="1"/>
      <c r="DV64" s="1"/>
      <c r="DW64" s="1"/>
      <c r="DX64" s="1"/>
      <c r="DY64" s="1"/>
      <c r="DZ64" s="1"/>
      <c r="EA64" s="1"/>
      <c r="EB64" s="1"/>
      <c r="EC64" s="1"/>
      <c r="ED64" s="1"/>
      <c r="EE64" s="1"/>
      <c r="EF64" s="1"/>
      <c r="EG64" s="1"/>
      <c r="EH64" s="1"/>
      <c r="EI64" s="1"/>
      <c r="EJ64" s="1"/>
      <c r="EK64" s="1"/>
      <c r="EL64" s="1"/>
      <c r="EM64" s="1"/>
      <c r="EN64" s="1"/>
      <c r="EO64" s="1"/>
      <c r="EP64" s="1"/>
      <c r="EQ64" s="1"/>
      <c r="ER64" s="1"/>
      <c r="ES64" s="1"/>
      <c r="ET64" s="1"/>
      <c r="EU64" s="1"/>
      <c r="EV64" s="1"/>
      <c r="EW64" s="1"/>
      <c r="EX64" s="1"/>
      <c r="EY64" s="1"/>
      <c r="EZ64" s="1"/>
      <c r="FA64" s="1"/>
      <c r="FB64" s="1"/>
      <c r="FC64" s="1"/>
      <c r="FD64" s="1"/>
      <c r="FE64" s="1"/>
      <c r="FF64" s="1"/>
      <c r="FG64" s="1"/>
      <c r="FH64" s="1"/>
      <c r="FI64" s="1"/>
      <c r="FJ64" s="1"/>
      <c r="FK64" s="1"/>
      <c r="FL64" s="1"/>
      <c r="FM64" s="1"/>
      <c r="FN64" s="1"/>
      <c r="FO64" s="1"/>
      <c r="FP64" s="1"/>
      <c r="FQ64" s="1"/>
      <c r="FR64" s="1"/>
      <c r="FS64" s="1"/>
      <c r="FT64" s="1"/>
    </row>
    <row r="65" spans="1:176" x14ac:dyDescent="0.2">
      <c r="A65" s="563" t="s">
        <v>36</v>
      </c>
      <c r="B65" s="58">
        <v>0</v>
      </c>
      <c r="C65" s="62">
        <v>0</v>
      </c>
      <c r="D65" s="24">
        <v>0</v>
      </c>
      <c r="E65" s="59">
        <v>0</v>
      </c>
      <c r="F65" s="58">
        <v>0</v>
      </c>
      <c r="G65" s="9">
        <v>0</v>
      </c>
      <c r="H65" s="60">
        <v>3</v>
      </c>
      <c r="I65" s="18">
        <v>64</v>
      </c>
      <c r="J65" s="61">
        <v>155</v>
      </c>
      <c r="K65" s="58">
        <v>195</v>
      </c>
      <c r="L65" s="7">
        <v>230</v>
      </c>
      <c r="M65" s="7">
        <v>230</v>
      </c>
      <c r="N65" s="353">
        <v>247</v>
      </c>
      <c r="O65" s="61">
        <v>231</v>
      </c>
      <c r="P65" s="207">
        <v>277</v>
      </c>
      <c r="Q65" s="364">
        <v>318</v>
      </c>
      <c r="R65" s="460">
        <v>331</v>
      </c>
      <c r="S65" s="460">
        <v>350</v>
      </c>
      <c r="T65" s="726">
        <f>228+198</f>
        <v>426</v>
      </c>
      <c r="U65" s="207">
        <v>406</v>
      </c>
      <c r="V65" s="10">
        <v>377</v>
      </c>
      <c r="W65" s="10">
        <v>374</v>
      </c>
      <c r="X65" s="10">
        <v>368</v>
      </c>
      <c r="Y65" s="10">
        <v>365</v>
      </c>
      <c r="Z65" s="10">
        <v>353</v>
      </c>
      <c r="AA65" s="10">
        <v>374</v>
      </c>
      <c r="AB65" s="10">
        <v>339</v>
      </c>
      <c r="AC65" s="277">
        <v>351</v>
      </c>
      <c r="AD65" s="438">
        <v>325</v>
      </c>
      <c r="AE65" s="47">
        <f t="shared" si="0"/>
        <v>-7.407407407407407E-2</v>
      </c>
      <c r="AF65" s="412">
        <f t="shared" si="1"/>
        <v>-0.1095890410958904</v>
      </c>
      <c r="AG65" s="677">
        <f t="shared" si="2"/>
        <v>-0.23708920187793428</v>
      </c>
      <c r="AH65" s="702">
        <f t="shared" si="3"/>
        <v>338.33333333333331</v>
      </c>
      <c r="AI65" s="487"/>
      <c r="AJ65" s="475"/>
      <c r="AL65" s="482"/>
    </row>
    <row r="66" spans="1:176" x14ac:dyDescent="0.2">
      <c r="A66" s="558" t="s">
        <v>37</v>
      </c>
      <c r="B66" s="48">
        <v>0</v>
      </c>
      <c r="C66" s="115">
        <v>0</v>
      </c>
      <c r="D66" s="50">
        <v>0</v>
      </c>
      <c r="E66" s="116">
        <v>0</v>
      </c>
      <c r="F66" s="48">
        <v>0</v>
      </c>
      <c r="G66" s="117">
        <v>0</v>
      </c>
      <c r="H66" s="135">
        <v>9</v>
      </c>
      <c r="I66" s="53">
        <v>98</v>
      </c>
      <c r="J66" s="54">
        <v>164</v>
      </c>
      <c r="K66" s="48">
        <v>191</v>
      </c>
      <c r="L66" s="55">
        <v>254</v>
      </c>
      <c r="M66" s="55">
        <v>275</v>
      </c>
      <c r="N66" s="352">
        <v>263</v>
      </c>
      <c r="O66" s="54">
        <v>210</v>
      </c>
      <c r="P66" s="279">
        <v>197</v>
      </c>
      <c r="Q66" s="634">
        <v>208</v>
      </c>
      <c r="R66" s="459">
        <v>212</v>
      </c>
      <c r="S66" s="459">
        <v>291</v>
      </c>
      <c r="T66" s="459">
        <f>149+168</f>
        <v>317</v>
      </c>
      <c r="U66" s="279">
        <v>313</v>
      </c>
      <c r="V66" s="56">
        <v>339</v>
      </c>
      <c r="W66" s="56">
        <v>372</v>
      </c>
      <c r="X66" s="56">
        <v>344</v>
      </c>
      <c r="Y66" s="56">
        <v>374</v>
      </c>
      <c r="Z66" s="56">
        <v>363</v>
      </c>
      <c r="AA66" s="56">
        <v>300</v>
      </c>
      <c r="AB66" s="56">
        <v>307</v>
      </c>
      <c r="AC66" s="391">
        <v>305</v>
      </c>
      <c r="AD66" s="437">
        <v>345</v>
      </c>
      <c r="AE66" s="57">
        <f t="shared" si="0"/>
        <v>0.13114754098360656</v>
      </c>
      <c r="AF66" s="413">
        <f t="shared" si="1"/>
        <v>-7.7540106951871662E-2</v>
      </c>
      <c r="AG66" s="678">
        <f t="shared" si="2"/>
        <v>8.8328075709779186E-2</v>
      </c>
      <c r="AH66" s="703">
        <f t="shared" si="3"/>
        <v>319</v>
      </c>
      <c r="AI66" s="487"/>
      <c r="AJ66" s="475"/>
      <c r="AK66" s="475"/>
      <c r="AL66" s="482"/>
      <c r="AM66" s="12"/>
      <c r="AN66" s="12"/>
      <c r="AO66" s="12"/>
      <c r="AP66" s="12"/>
      <c r="AQ66" s="12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  <c r="CL66" s="1"/>
      <c r="CM66" s="1"/>
      <c r="CN66" s="1"/>
      <c r="CO66" s="1"/>
      <c r="CP66" s="1"/>
      <c r="CQ66" s="1"/>
      <c r="CR66" s="1"/>
      <c r="CS66" s="1"/>
      <c r="CT66" s="1"/>
      <c r="CU66" s="1"/>
      <c r="CV66" s="1"/>
      <c r="CW66" s="1"/>
      <c r="CX66" s="1"/>
      <c r="CY66" s="1"/>
      <c r="CZ66" s="1"/>
      <c r="DA66" s="1"/>
      <c r="DB66" s="1"/>
      <c r="DC66" s="1"/>
      <c r="DD66" s="1"/>
      <c r="DE66" s="1"/>
      <c r="DF66" s="1"/>
      <c r="DG66" s="1"/>
      <c r="DH66" s="1"/>
      <c r="DI66" s="1"/>
      <c r="DJ66" s="1"/>
      <c r="DK66" s="1"/>
      <c r="DL66" s="1"/>
      <c r="DM66" s="1"/>
      <c r="DN66" s="1"/>
      <c r="DO66" s="1"/>
      <c r="DP66" s="1"/>
      <c r="DQ66" s="1"/>
      <c r="DR66" s="1"/>
      <c r="DS66" s="1"/>
      <c r="DT66" s="1"/>
      <c r="DU66" s="1"/>
      <c r="DV66" s="1"/>
      <c r="DW66" s="1"/>
      <c r="DX66" s="1"/>
      <c r="DY66" s="1"/>
      <c r="DZ66" s="1"/>
      <c r="EA66" s="1"/>
      <c r="EB66" s="1"/>
      <c r="EC66" s="1"/>
      <c r="ED66" s="1"/>
      <c r="EE66" s="1"/>
      <c r="EF66" s="1"/>
      <c r="EG66" s="1"/>
      <c r="EH66" s="1"/>
      <c r="EI66" s="1"/>
      <c r="EJ66" s="1"/>
      <c r="EK66" s="1"/>
      <c r="EL66" s="1"/>
      <c r="EM66" s="1"/>
      <c r="EN66" s="1"/>
      <c r="EO66" s="1"/>
      <c r="EP66" s="1"/>
      <c r="EQ66" s="1"/>
      <c r="ER66" s="1"/>
      <c r="ES66" s="1"/>
      <c r="ET66" s="1"/>
      <c r="EU66" s="1"/>
      <c r="EV66" s="1"/>
      <c r="EW66" s="1"/>
      <c r="EX66" s="1"/>
      <c r="EY66" s="1"/>
      <c r="EZ66" s="1"/>
      <c r="FA66" s="1"/>
      <c r="FB66" s="1"/>
      <c r="FC66" s="1"/>
      <c r="FD66" s="1"/>
      <c r="FE66" s="1"/>
      <c r="FF66" s="1"/>
      <c r="FG66" s="1"/>
      <c r="FH66" s="1"/>
      <c r="FI66" s="1"/>
      <c r="FJ66" s="1"/>
      <c r="FK66" s="1"/>
      <c r="FL66" s="1"/>
      <c r="FM66" s="1"/>
      <c r="FN66" s="1"/>
      <c r="FO66" s="1"/>
      <c r="FP66" s="1"/>
      <c r="FQ66" s="1"/>
      <c r="FR66" s="1"/>
      <c r="FS66" s="1"/>
      <c r="FT66" s="1"/>
    </row>
    <row r="67" spans="1:176" s="2" customFormat="1" ht="12.75" thickBot="1" x14ac:dyDescent="0.25">
      <c r="A67" s="564" t="s">
        <v>68</v>
      </c>
      <c r="B67" s="149">
        <f t="shared" ref="B67:W67" si="28">SUM(B58:B66)</f>
        <v>1001</v>
      </c>
      <c r="C67" s="150">
        <f t="shared" si="28"/>
        <v>1039</v>
      </c>
      <c r="D67" s="151">
        <f t="shared" si="28"/>
        <v>1126</v>
      </c>
      <c r="E67" s="152">
        <f t="shared" si="28"/>
        <v>1132</v>
      </c>
      <c r="F67" s="149">
        <f t="shared" si="28"/>
        <v>1192</v>
      </c>
      <c r="G67" s="153">
        <f t="shared" si="28"/>
        <v>1194</v>
      </c>
      <c r="H67" s="154">
        <f t="shared" si="28"/>
        <v>1268</v>
      </c>
      <c r="I67" s="155">
        <f t="shared" si="28"/>
        <v>1236</v>
      </c>
      <c r="J67" s="156">
        <f t="shared" si="28"/>
        <v>1281</v>
      </c>
      <c r="K67" s="149">
        <f t="shared" si="28"/>
        <v>1434</v>
      </c>
      <c r="L67" s="157">
        <f t="shared" si="28"/>
        <v>1639</v>
      </c>
      <c r="M67" s="157">
        <f t="shared" si="28"/>
        <v>1682</v>
      </c>
      <c r="N67" s="370">
        <f t="shared" si="28"/>
        <v>1678</v>
      </c>
      <c r="O67" s="373">
        <f t="shared" si="28"/>
        <v>1542</v>
      </c>
      <c r="P67" s="149">
        <f t="shared" si="28"/>
        <v>1389</v>
      </c>
      <c r="Q67" s="157">
        <f t="shared" si="28"/>
        <v>1415</v>
      </c>
      <c r="R67" s="448">
        <f t="shared" si="28"/>
        <v>1467</v>
      </c>
      <c r="S67" s="448">
        <f>SUM(S58:S66)</f>
        <v>1530</v>
      </c>
      <c r="T67" s="766">
        <f t="shared" si="28"/>
        <v>1605</v>
      </c>
      <c r="U67" s="149">
        <f t="shared" si="28"/>
        <v>1624</v>
      </c>
      <c r="V67" s="157">
        <f t="shared" si="28"/>
        <v>1654</v>
      </c>
      <c r="W67" s="157">
        <f t="shared" si="28"/>
        <v>1634</v>
      </c>
      <c r="X67" s="157">
        <f t="shared" ref="X67:AD67" si="29">SUM(X58:X66)</f>
        <v>1586</v>
      </c>
      <c r="Y67" s="157">
        <f t="shared" si="29"/>
        <v>1599</v>
      </c>
      <c r="Z67" s="157">
        <f t="shared" si="29"/>
        <v>1562</v>
      </c>
      <c r="AA67" s="370">
        <f t="shared" si="29"/>
        <v>1489</v>
      </c>
      <c r="AB67" s="157">
        <f t="shared" si="29"/>
        <v>1465</v>
      </c>
      <c r="AC67" s="373">
        <f t="shared" ref="AC67" si="30">SUM(AC58:AC66)</f>
        <v>1435</v>
      </c>
      <c r="AD67" s="448">
        <f t="shared" si="29"/>
        <v>1429</v>
      </c>
      <c r="AE67" s="158">
        <f t="shared" si="0"/>
        <v>-4.181184668989547E-3</v>
      </c>
      <c r="AF67" s="649">
        <f t="shared" si="1"/>
        <v>-0.10631644777986242</v>
      </c>
      <c r="AG67" s="696">
        <f t="shared" si="2"/>
        <v>-0.10965732087227414</v>
      </c>
      <c r="AH67" s="711">
        <f t="shared" si="3"/>
        <v>1443</v>
      </c>
      <c r="AI67" s="487"/>
      <c r="AJ67" s="478"/>
      <c r="AK67" s="478"/>
      <c r="AL67" s="475"/>
      <c r="AM67" s="16"/>
      <c r="AN67" s="16"/>
      <c r="AO67" s="16"/>
      <c r="AP67" s="16"/>
      <c r="AQ67" s="16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  <c r="BO67" s="3"/>
      <c r="BP67" s="3"/>
      <c r="BQ67" s="3"/>
      <c r="BR67" s="3"/>
      <c r="BS67" s="3"/>
      <c r="BT67" s="3"/>
      <c r="BU67" s="3"/>
      <c r="BV67" s="3"/>
      <c r="BW67" s="3"/>
      <c r="BX67" s="3"/>
      <c r="BY67" s="3"/>
      <c r="BZ67" s="3"/>
      <c r="CA67" s="3"/>
      <c r="CB67" s="3"/>
      <c r="CC67" s="3"/>
      <c r="CD67" s="3"/>
      <c r="CE67" s="3"/>
      <c r="CF67" s="3"/>
      <c r="CG67" s="3"/>
      <c r="CH67" s="3"/>
      <c r="CI67" s="3"/>
      <c r="CJ67" s="3"/>
      <c r="CK67" s="3"/>
      <c r="CL67" s="3"/>
      <c r="CM67" s="3"/>
      <c r="CN67" s="3"/>
      <c r="CO67" s="3"/>
      <c r="CP67" s="3"/>
      <c r="CQ67" s="3"/>
      <c r="CR67" s="3"/>
      <c r="CS67" s="3"/>
      <c r="CT67" s="3"/>
      <c r="CU67" s="3"/>
      <c r="CV67" s="3"/>
      <c r="CW67" s="3"/>
      <c r="CX67" s="3"/>
      <c r="CY67" s="3"/>
      <c r="CZ67" s="3"/>
      <c r="DA67" s="3"/>
      <c r="DB67" s="3"/>
      <c r="DC67" s="3"/>
      <c r="DD67" s="3"/>
      <c r="DE67" s="3"/>
      <c r="DF67" s="3"/>
      <c r="DG67" s="3"/>
      <c r="DH67" s="3"/>
      <c r="DI67" s="3"/>
      <c r="DJ67" s="3"/>
      <c r="DK67" s="3"/>
      <c r="DL67" s="3"/>
      <c r="DM67" s="3"/>
      <c r="DN67" s="3"/>
      <c r="DO67" s="3"/>
      <c r="DP67" s="3"/>
      <c r="DQ67" s="3"/>
      <c r="DR67" s="3"/>
      <c r="DS67" s="3"/>
      <c r="DT67" s="3"/>
      <c r="DU67" s="3"/>
      <c r="DV67" s="3"/>
      <c r="DW67" s="3"/>
      <c r="DX67" s="3"/>
      <c r="DY67" s="3"/>
      <c r="DZ67" s="3"/>
      <c r="EA67" s="3"/>
      <c r="EB67" s="3"/>
      <c r="EC67" s="3"/>
      <c r="ED67" s="3"/>
      <c r="EE67" s="3"/>
      <c r="EF67" s="3"/>
      <c r="EG67" s="3"/>
      <c r="EH67" s="3"/>
      <c r="EI67" s="3"/>
      <c r="EJ67" s="3"/>
      <c r="EK67" s="3"/>
      <c r="EL67" s="3"/>
      <c r="EM67" s="3"/>
      <c r="EN67" s="3"/>
      <c r="EO67" s="3"/>
      <c r="EP67" s="3"/>
      <c r="EQ67" s="3"/>
      <c r="ER67" s="3"/>
      <c r="ES67" s="3"/>
      <c r="ET67" s="3"/>
      <c r="EU67" s="3"/>
      <c r="EV67" s="3"/>
      <c r="EW67" s="3"/>
      <c r="EX67" s="3"/>
      <c r="EY67" s="3"/>
      <c r="EZ67" s="3"/>
      <c r="FA67" s="3"/>
      <c r="FB67" s="3"/>
      <c r="FC67" s="3"/>
      <c r="FD67" s="3"/>
      <c r="FE67" s="3"/>
      <c r="FF67" s="3"/>
      <c r="FG67" s="3"/>
      <c r="FH67" s="3"/>
      <c r="FI67" s="3"/>
      <c r="FJ67" s="3"/>
      <c r="FK67" s="3"/>
      <c r="FL67" s="3"/>
      <c r="FM67" s="3"/>
      <c r="FN67" s="3"/>
      <c r="FO67" s="3"/>
      <c r="FP67" s="3"/>
      <c r="FQ67" s="3"/>
      <c r="FR67" s="3"/>
      <c r="FS67" s="3"/>
      <c r="FT67" s="3"/>
    </row>
    <row r="68" spans="1:176" ht="12.75" thickTop="1" x14ac:dyDescent="0.2">
      <c r="A68" s="565" t="s">
        <v>62</v>
      </c>
      <c r="B68" s="159"/>
      <c r="C68" s="159"/>
      <c r="D68" s="160"/>
      <c r="E68" s="160"/>
      <c r="F68" s="159"/>
      <c r="G68" s="161"/>
      <c r="H68" s="161"/>
      <c r="I68" s="161"/>
      <c r="J68" s="159"/>
      <c r="K68" s="159"/>
      <c r="L68" s="159"/>
      <c r="M68" s="159"/>
      <c r="N68" s="159"/>
      <c r="O68" s="159"/>
      <c r="P68" s="162"/>
      <c r="Q68" s="162"/>
      <c r="R68" s="162"/>
      <c r="S68" s="162"/>
      <c r="T68" s="162"/>
      <c r="U68" s="162"/>
      <c r="V68" s="162"/>
      <c r="W68" s="162"/>
      <c r="X68" s="162"/>
      <c r="Y68" s="162"/>
      <c r="Z68" s="162"/>
      <c r="AA68" s="162"/>
      <c r="AB68" s="162"/>
      <c r="AC68" s="162"/>
      <c r="AD68" s="162"/>
      <c r="AE68" s="163" t="str">
        <f t="shared" si="0"/>
        <v xml:space="preserve"> </v>
      </c>
      <c r="AF68" s="163" t="str">
        <f t="shared" si="1"/>
        <v/>
      </c>
      <c r="AG68" s="163" t="str">
        <f t="shared" si="2"/>
        <v xml:space="preserve">  </v>
      </c>
      <c r="AH68" s="163" t="str">
        <f t="shared" si="3"/>
        <v xml:space="preserve">  </v>
      </c>
      <c r="AI68" s="487"/>
      <c r="AJ68" s="475"/>
      <c r="AK68" s="475"/>
      <c r="AL68" s="475"/>
      <c r="AM68" s="12"/>
      <c r="AN68" s="12"/>
      <c r="AO68" s="12"/>
      <c r="AP68" s="12"/>
      <c r="AQ68" s="12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  <c r="CG68" s="1"/>
      <c r="CH68" s="1"/>
      <c r="CI68" s="1"/>
      <c r="CJ68" s="1"/>
      <c r="CK68" s="1"/>
      <c r="CL68" s="1"/>
      <c r="CM68" s="1"/>
      <c r="CN68" s="1"/>
      <c r="CO68" s="1"/>
      <c r="CP68" s="1"/>
      <c r="CQ68" s="1"/>
      <c r="CR68" s="1"/>
      <c r="CS68" s="1"/>
      <c r="CT68" s="1"/>
      <c r="CU68" s="1"/>
      <c r="CV68" s="1"/>
      <c r="CW68" s="1"/>
      <c r="CX68" s="1"/>
      <c r="CY68" s="1"/>
      <c r="CZ68" s="1"/>
      <c r="DA68" s="1"/>
      <c r="DB68" s="1"/>
      <c r="DC68" s="1"/>
      <c r="DD68" s="1"/>
      <c r="DE68" s="1"/>
      <c r="DF68" s="1"/>
      <c r="DG68" s="1"/>
      <c r="DH68" s="1"/>
      <c r="DI68" s="1"/>
      <c r="DJ68" s="1"/>
      <c r="DK68" s="1"/>
      <c r="DL68" s="1"/>
      <c r="DM68" s="1"/>
      <c r="DN68" s="1"/>
      <c r="DO68" s="1"/>
      <c r="DP68" s="1"/>
      <c r="DQ68" s="1"/>
      <c r="DR68" s="1"/>
      <c r="DS68" s="1"/>
      <c r="DT68" s="1"/>
      <c r="DU68" s="1"/>
      <c r="DV68" s="1"/>
      <c r="DW68" s="1"/>
      <c r="DX68" s="1"/>
      <c r="DY68" s="1"/>
      <c r="DZ68" s="1"/>
      <c r="EA68" s="1"/>
      <c r="EB68" s="1"/>
      <c r="EC68" s="1"/>
      <c r="ED68" s="1"/>
      <c r="EE68" s="1"/>
      <c r="EF68" s="1"/>
      <c r="EG68" s="1"/>
      <c r="EH68" s="1"/>
      <c r="EI68" s="1"/>
      <c r="EJ68" s="1"/>
      <c r="EK68" s="1"/>
      <c r="EL68" s="1"/>
      <c r="EM68" s="1"/>
      <c r="EN68" s="1"/>
      <c r="EO68" s="1"/>
      <c r="EP68" s="1"/>
      <c r="EQ68" s="1"/>
      <c r="ER68" s="1"/>
      <c r="ES68" s="1"/>
      <c r="ET68" s="1"/>
      <c r="EU68" s="1"/>
      <c r="EV68" s="1"/>
      <c r="EW68" s="1"/>
      <c r="EX68" s="1"/>
      <c r="EY68" s="1"/>
      <c r="EZ68" s="1"/>
      <c r="FA68" s="1"/>
      <c r="FB68" s="1"/>
      <c r="FC68" s="1"/>
      <c r="FD68" s="1"/>
      <c r="FE68" s="1"/>
      <c r="FF68" s="1"/>
      <c r="FG68" s="1"/>
      <c r="FH68" s="1"/>
      <c r="FI68" s="1"/>
      <c r="FJ68" s="1"/>
      <c r="FK68" s="1"/>
      <c r="FL68" s="1"/>
      <c r="FM68" s="1"/>
      <c r="FN68" s="1"/>
      <c r="FO68" s="1"/>
      <c r="FP68" s="1"/>
      <c r="FQ68" s="1"/>
      <c r="FR68" s="1"/>
      <c r="FS68" s="1"/>
      <c r="FT68" s="1"/>
    </row>
    <row r="69" spans="1:176" x14ac:dyDescent="0.2">
      <c r="A69" s="543" t="s">
        <v>29</v>
      </c>
      <c r="B69" s="45">
        <v>0</v>
      </c>
      <c r="C69" s="41">
        <v>0</v>
      </c>
      <c r="D69" s="42">
        <v>0</v>
      </c>
      <c r="E69" s="43">
        <v>0</v>
      </c>
      <c r="F69" s="45">
        <v>0</v>
      </c>
      <c r="G69" s="44">
        <v>0</v>
      </c>
      <c r="H69" s="44">
        <v>3</v>
      </c>
      <c r="I69" s="18">
        <v>41</v>
      </c>
      <c r="J69" s="164">
        <v>90</v>
      </c>
      <c r="K69" s="45">
        <v>117</v>
      </c>
      <c r="L69" s="40">
        <v>135</v>
      </c>
      <c r="M69" s="40">
        <v>158</v>
      </c>
      <c r="N69" s="351">
        <v>170</v>
      </c>
      <c r="O69" s="361">
        <v>191</v>
      </c>
      <c r="P69" s="358">
        <v>236</v>
      </c>
      <c r="Q69" s="635">
        <v>264</v>
      </c>
      <c r="R69" s="458">
        <v>263</v>
      </c>
      <c r="S69" s="458">
        <v>160</v>
      </c>
      <c r="T69" s="457">
        <f>96+67</f>
        <v>163</v>
      </c>
      <c r="U69" s="358">
        <v>163</v>
      </c>
      <c r="V69" s="46">
        <v>168</v>
      </c>
      <c r="W69" s="46">
        <v>171</v>
      </c>
      <c r="X69" s="46">
        <v>180</v>
      </c>
      <c r="Y69" s="46">
        <v>208</v>
      </c>
      <c r="Z69" s="46">
        <v>201</v>
      </c>
      <c r="AA69" s="46">
        <v>188</v>
      </c>
      <c r="AB69" s="46">
        <v>210</v>
      </c>
      <c r="AC69" s="618">
        <v>196</v>
      </c>
      <c r="AD69" s="436">
        <v>152</v>
      </c>
      <c r="AE69" s="47">
        <f t="shared" si="0"/>
        <v>-0.22448979591836735</v>
      </c>
      <c r="AF69" s="412">
        <f t="shared" si="1"/>
        <v>-0.26923076923076922</v>
      </c>
      <c r="AG69" s="680">
        <f t="shared" si="2"/>
        <v>-6.7484662576687116E-2</v>
      </c>
      <c r="AH69" s="702">
        <f t="shared" si="3"/>
        <v>186</v>
      </c>
      <c r="AI69" s="474"/>
      <c r="AJ69" s="475"/>
      <c r="AK69" s="475"/>
      <c r="AL69" s="475"/>
      <c r="AM69" s="12"/>
      <c r="AN69" s="12"/>
      <c r="AO69" s="12"/>
      <c r="AP69" s="12"/>
      <c r="AQ69" s="12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  <c r="CL69" s="1"/>
      <c r="CM69" s="1"/>
      <c r="CN69" s="1"/>
      <c r="CO69" s="1"/>
      <c r="CP69" s="1"/>
      <c r="CQ69" s="1"/>
      <c r="CR69" s="1"/>
      <c r="CS69" s="1"/>
      <c r="CT69" s="1"/>
      <c r="CU69" s="1"/>
      <c r="CV69" s="1"/>
      <c r="CW69" s="1"/>
      <c r="CX69" s="1"/>
      <c r="CY69" s="1"/>
      <c r="CZ69" s="1"/>
      <c r="DA69" s="1"/>
      <c r="DB69" s="1"/>
      <c r="DC69" s="1"/>
      <c r="DD69" s="1"/>
      <c r="DE69" s="1"/>
      <c r="DF69" s="1"/>
      <c r="DG69" s="1"/>
      <c r="DH69" s="1"/>
      <c r="DI69" s="1"/>
      <c r="DJ69" s="1"/>
      <c r="DK69" s="1"/>
      <c r="DL69" s="1"/>
      <c r="DM69" s="1"/>
      <c r="DN69" s="1"/>
      <c r="DO69" s="1"/>
      <c r="DP69" s="1"/>
      <c r="DQ69" s="1"/>
      <c r="DR69" s="1"/>
      <c r="DS69" s="1"/>
      <c r="DT69" s="1"/>
      <c r="DU69" s="1"/>
      <c r="DV69" s="1"/>
      <c r="DW69" s="1"/>
      <c r="DX69" s="1"/>
      <c r="DY69" s="1"/>
      <c r="DZ69" s="1"/>
      <c r="EA69" s="1"/>
      <c r="EB69" s="1"/>
      <c r="EC69" s="1"/>
      <c r="ED69" s="1"/>
      <c r="EE69" s="1"/>
      <c r="EF69" s="1"/>
      <c r="EG69" s="1"/>
      <c r="EH69" s="1"/>
      <c r="EI69" s="1"/>
      <c r="EJ69" s="1"/>
      <c r="EK69" s="1"/>
      <c r="EL69" s="1"/>
      <c r="EM69" s="1"/>
      <c r="EN69" s="1"/>
      <c r="EO69" s="1"/>
      <c r="EP69" s="1"/>
      <c r="EQ69" s="1"/>
      <c r="ER69" s="1"/>
      <c r="ES69" s="1"/>
      <c r="ET69" s="1"/>
      <c r="EU69" s="1"/>
      <c r="EV69" s="1"/>
      <c r="EW69" s="1"/>
      <c r="EX69" s="1"/>
      <c r="EY69" s="1"/>
      <c r="EZ69" s="1"/>
      <c r="FA69" s="1"/>
      <c r="FB69" s="1"/>
      <c r="FC69" s="1"/>
      <c r="FD69" s="1"/>
      <c r="FE69" s="1"/>
      <c r="FF69" s="1"/>
      <c r="FG69" s="1"/>
      <c r="FH69" s="1"/>
      <c r="FI69" s="1"/>
      <c r="FJ69" s="1"/>
      <c r="FK69" s="1"/>
      <c r="FL69" s="1"/>
      <c r="FM69" s="1"/>
      <c r="FN69" s="1"/>
      <c r="FO69" s="1"/>
      <c r="FP69" s="1"/>
      <c r="FQ69" s="1"/>
      <c r="FR69" s="1"/>
      <c r="FS69" s="1"/>
      <c r="FT69" s="1"/>
    </row>
    <row r="70" spans="1:176" x14ac:dyDescent="0.2">
      <c r="A70" s="566" t="s">
        <v>13</v>
      </c>
      <c r="B70" s="58">
        <v>631</v>
      </c>
      <c r="C70" s="62">
        <v>628</v>
      </c>
      <c r="D70" s="24">
        <v>642</v>
      </c>
      <c r="E70" s="165">
        <v>679</v>
      </c>
      <c r="F70" s="58">
        <v>742</v>
      </c>
      <c r="G70" s="44">
        <v>738</v>
      </c>
      <c r="H70" s="44">
        <v>710</v>
      </c>
      <c r="I70" s="18">
        <v>623</v>
      </c>
      <c r="J70" s="61">
        <v>538</v>
      </c>
      <c r="K70" s="58">
        <v>502</v>
      </c>
      <c r="L70" s="7">
        <v>458</v>
      </c>
      <c r="M70" s="7">
        <v>430</v>
      </c>
      <c r="N70" s="353">
        <v>448</v>
      </c>
      <c r="O70" s="61">
        <v>478</v>
      </c>
      <c r="P70" s="207">
        <v>479</v>
      </c>
      <c r="Q70" s="364">
        <v>471</v>
      </c>
      <c r="R70" s="460">
        <v>444</v>
      </c>
      <c r="S70" s="460">
        <v>557</v>
      </c>
      <c r="T70" s="726">
        <f>232+277</f>
        <v>509</v>
      </c>
      <c r="U70" s="207">
        <v>479</v>
      </c>
      <c r="V70" s="10">
        <v>402</v>
      </c>
      <c r="W70" s="10">
        <v>354</v>
      </c>
      <c r="X70" s="10">
        <v>348</v>
      </c>
      <c r="Y70" s="10">
        <v>320</v>
      </c>
      <c r="Z70" s="10">
        <v>327</v>
      </c>
      <c r="AA70" s="10">
        <v>327</v>
      </c>
      <c r="AB70" s="10">
        <v>291</v>
      </c>
      <c r="AC70" s="277">
        <v>255</v>
      </c>
      <c r="AD70" s="438">
        <v>238</v>
      </c>
      <c r="AE70" s="47">
        <f t="shared" si="0"/>
        <v>-6.6666666666666666E-2</v>
      </c>
      <c r="AF70" s="412">
        <f t="shared" si="1"/>
        <v>-0.25624999999999998</v>
      </c>
      <c r="AG70" s="679">
        <f t="shared" si="2"/>
        <v>-0.53241650294695486</v>
      </c>
      <c r="AH70" s="702">
        <f t="shared" si="3"/>
        <v>261.33333333333331</v>
      </c>
      <c r="AI70" s="487"/>
      <c r="AJ70" s="475"/>
      <c r="AK70" s="475"/>
      <c r="AL70" s="482"/>
      <c r="AM70" s="12"/>
      <c r="AN70" s="12"/>
      <c r="AO70" s="12"/>
      <c r="AP70" s="12"/>
      <c r="AQ70" s="12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  <c r="CM70" s="1"/>
      <c r="CN70" s="1"/>
      <c r="CO70" s="1"/>
      <c r="CP70" s="1"/>
      <c r="CQ70" s="1"/>
      <c r="CR70" s="1"/>
      <c r="CS70" s="1"/>
      <c r="CT70" s="1"/>
      <c r="CU70" s="1"/>
      <c r="CV70" s="1"/>
      <c r="CW70" s="1"/>
      <c r="CX70" s="1"/>
      <c r="CY70" s="1"/>
      <c r="CZ70" s="1"/>
      <c r="DA70" s="1"/>
      <c r="DB70" s="1"/>
      <c r="DC70" s="1"/>
      <c r="DD70" s="1"/>
      <c r="DE70" s="1"/>
      <c r="DF70" s="1"/>
      <c r="DG70" s="1"/>
      <c r="DH70" s="1"/>
      <c r="DI70" s="1"/>
      <c r="DJ70" s="1"/>
      <c r="DK70" s="1"/>
      <c r="DL70" s="1"/>
      <c r="DM70" s="1"/>
      <c r="DN70" s="1"/>
      <c r="DO70" s="1"/>
      <c r="DP70" s="1"/>
      <c r="DQ70" s="1"/>
      <c r="DR70" s="1"/>
      <c r="DS70" s="1"/>
      <c r="DT70" s="1"/>
      <c r="DU70" s="1"/>
      <c r="DV70" s="1"/>
      <c r="DW70" s="1"/>
      <c r="DX70" s="1"/>
      <c r="DY70" s="1"/>
      <c r="DZ70" s="1"/>
      <c r="EA70" s="1"/>
      <c r="EB70" s="1"/>
      <c r="EC70" s="1"/>
      <c r="ED70" s="1"/>
      <c r="EE70" s="1"/>
      <c r="EF70" s="1"/>
      <c r="EG70" s="1"/>
      <c r="EH70" s="1"/>
      <c r="EI70" s="1"/>
      <c r="EJ70" s="1"/>
      <c r="EK70" s="1"/>
      <c r="EL70" s="1"/>
      <c r="EM70" s="1"/>
      <c r="EN70" s="1"/>
      <c r="EO70" s="1"/>
      <c r="EP70" s="1"/>
      <c r="EQ70" s="1"/>
      <c r="ER70" s="1"/>
      <c r="ES70" s="1"/>
      <c r="ET70" s="1"/>
      <c r="EU70" s="1"/>
      <c r="EV70" s="1"/>
      <c r="EW70" s="1"/>
      <c r="EX70" s="1"/>
      <c r="EY70" s="1"/>
      <c r="EZ70" s="1"/>
      <c r="FA70" s="1"/>
      <c r="FB70" s="1"/>
      <c r="FC70" s="1"/>
      <c r="FD70" s="1"/>
      <c r="FE70" s="1"/>
      <c r="FF70" s="1"/>
      <c r="FG70" s="1"/>
      <c r="FH70" s="1"/>
      <c r="FI70" s="1"/>
      <c r="FJ70" s="1"/>
      <c r="FK70" s="1"/>
      <c r="FL70" s="1"/>
      <c r="FM70" s="1"/>
      <c r="FN70" s="1"/>
      <c r="FO70" s="1"/>
      <c r="FP70" s="1"/>
      <c r="FQ70" s="1"/>
      <c r="FR70" s="1"/>
      <c r="FS70" s="1"/>
      <c r="FT70" s="1"/>
    </row>
    <row r="71" spans="1:176" x14ac:dyDescent="0.2">
      <c r="A71" s="566" t="s">
        <v>115</v>
      </c>
      <c r="B71" s="58"/>
      <c r="C71" s="62"/>
      <c r="D71" s="24"/>
      <c r="E71" s="165"/>
      <c r="F71" s="58"/>
      <c r="G71" s="44"/>
      <c r="H71" s="44"/>
      <c r="I71" s="18"/>
      <c r="J71" s="61"/>
      <c r="K71" s="58"/>
      <c r="L71" s="7"/>
      <c r="M71" s="7"/>
      <c r="N71" s="353"/>
      <c r="O71" s="61"/>
      <c r="P71" s="207"/>
      <c r="Q71" s="364"/>
      <c r="R71" s="460"/>
      <c r="S71" s="460">
        <v>0</v>
      </c>
      <c r="T71" s="726"/>
      <c r="U71" s="207"/>
      <c r="V71" s="10"/>
      <c r="W71" s="10"/>
      <c r="X71" s="10">
        <v>0</v>
      </c>
      <c r="Y71" s="10">
        <v>0</v>
      </c>
      <c r="Z71" s="10">
        <v>0</v>
      </c>
      <c r="AA71" s="10">
        <v>0</v>
      </c>
      <c r="AB71" s="10">
        <v>0</v>
      </c>
      <c r="AC71" s="277">
        <v>40</v>
      </c>
      <c r="AD71" s="438">
        <v>60</v>
      </c>
      <c r="AE71" s="47">
        <f t="shared" si="0"/>
        <v>0.5</v>
      </c>
      <c r="AF71" s="665"/>
      <c r="AG71" s="679" t="str">
        <f t="shared" si="2"/>
        <v xml:space="preserve">  </v>
      </c>
      <c r="AH71" s="702" t="str">
        <f t="shared" si="3"/>
        <v xml:space="preserve">  </v>
      </c>
      <c r="AI71" s="487"/>
      <c r="AJ71" s="475"/>
      <c r="AK71" s="475"/>
      <c r="AL71" s="482"/>
      <c r="AM71" s="12"/>
      <c r="AN71" s="12"/>
      <c r="AO71" s="12"/>
      <c r="AP71" s="12"/>
      <c r="AQ71" s="12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  <c r="CL71" s="1"/>
      <c r="CM71" s="1"/>
      <c r="CN71" s="1"/>
      <c r="CO71" s="1"/>
      <c r="CP71" s="1"/>
      <c r="CQ71" s="1"/>
      <c r="CR71" s="1"/>
      <c r="CS71" s="1"/>
      <c r="CT71" s="1"/>
      <c r="CU71" s="1"/>
      <c r="CV71" s="1"/>
      <c r="CW71" s="1"/>
      <c r="CX71" s="1"/>
      <c r="CY71" s="1"/>
      <c r="CZ71" s="1"/>
      <c r="DA71" s="1"/>
      <c r="DB71" s="1"/>
      <c r="DC71" s="1"/>
      <c r="DD71" s="1"/>
      <c r="DE71" s="1"/>
      <c r="DF71" s="1"/>
      <c r="DG71" s="1"/>
      <c r="DH71" s="1"/>
      <c r="DI71" s="1"/>
      <c r="DJ71" s="1"/>
      <c r="DK71" s="1"/>
      <c r="DL71" s="1"/>
      <c r="DM71" s="1"/>
      <c r="DN71" s="1"/>
      <c r="DO71" s="1"/>
      <c r="DP71" s="1"/>
      <c r="DQ71" s="1"/>
      <c r="DR71" s="1"/>
      <c r="DS71" s="1"/>
      <c r="DT71" s="1"/>
      <c r="DU71" s="1"/>
      <c r="DV71" s="1"/>
      <c r="DW71" s="1"/>
      <c r="DX71" s="1"/>
      <c r="DY71" s="1"/>
      <c r="DZ71" s="1"/>
      <c r="EA71" s="1"/>
      <c r="EB71" s="1"/>
      <c r="EC71" s="1"/>
      <c r="ED71" s="1"/>
      <c r="EE71" s="1"/>
      <c r="EF71" s="1"/>
      <c r="EG71" s="1"/>
      <c r="EH71" s="1"/>
      <c r="EI71" s="1"/>
      <c r="EJ71" s="1"/>
      <c r="EK71" s="1"/>
      <c r="EL71" s="1"/>
      <c r="EM71" s="1"/>
      <c r="EN71" s="1"/>
      <c r="EO71" s="1"/>
      <c r="EP71" s="1"/>
      <c r="EQ71" s="1"/>
      <c r="ER71" s="1"/>
      <c r="ES71" s="1"/>
      <c r="ET71" s="1"/>
      <c r="EU71" s="1"/>
      <c r="EV71" s="1"/>
      <c r="EW71" s="1"/>
      <c r="EX71" s="1"/>
      <c r="EY71" s="1"/>
      <c r="EZ71" s="1"/>
      <c r="FA71" s="1"/>
      <c r="FB71" s="1"/>
      <c r="FC71" s="1"/>
      <c r="FD71" s="1"/>
      <c r="FE71" s="1"/>
      <c r="FF71" s="1"/>
      <c r="FG71" s="1"/>
      <c r="FH71" s="1"/>
      <c r="FI71" s="1"/>
      <c r="FJ71" s="1"/>
      <c r="FK71" s="1"/>
      <c r="FL71" s="1"/>
      <c r="FM71" s="1"/>
      <c r="FN71" s="1"/>
      <c r="FO71" s="1"/>
      <c r="FP71" s="1"/>
      <c r="FQ71" s="1"/>
      <c r="FR71" s="1"/>
      <c r="FS71" s="1"/>
      <c r="FT71" s="1"/>
    </row>
    <row r="72" spans="1:176" ht="13.5" x14ac:dyDescent="0.2">
      <c r="A72" s="541" t="s">
        <v>90</v>
      </c>
      <c r="B72" s="48">
        <v>0</v>
      </c>
      <c r="C72" s="115">
        <v>0</v>
      </c>
      <c r="D72" s="50">
        <v>0</v>
      </c>
      <c r="E72" s="51">
        <v>0</v>
      </c>
      <c r="F72" s="48">
        <v>0</v>
      </c>
      <c r="G72" s="52">
        <v>3</v>
      </c>
      <c r="H72" s="52">
        <v>9</v>
      </c>
      <c r="I72" s="53">
        <v>17</v>
      </c>
      <c r="J72" s="54">
        <v>20</v>
      </c>
      <c r="K72" s="48">
        <v>24</v>
      </c>
      <c r="L72" s="55">
        <v>17</v>
      </c>
      <c r="M72" s="55">
        <v>25</v>
      </c>
      <c r="N72" s="352">
        <v>31</v>
      </c>
      <c r="O72" s="54">
        <v>23</v>
      </c>
      <c r="P72" s="279">
        <v>39</v>
      </c>
      <c r="Q72" s="634">
        <v>53</v>
      </c>
      <c r="R72" s="459">
        <v>55</v>
      </c>
      <c r="S72" s="459">
        <v>47</v>
      </c>
      <c r="T72" s="459">
        <v>64</v>
      </c>
      <c r="U72" s="279">
        <v>36</v>
      </c>
      <c r="V72" s="56">
        <v>13</v>
      </c>
      <c r="W72" s="56">
        <v>0</v>
      </c>
      <c r="X72" s="56">
        <v>0</v>
      </c>
      <c r="Y72" s="56">
        <v>0</v>
      </c>
      <c r="Z72" s="56">
        <v>0</v>
      </c>
      <c r="AA72" s="56">
        <v>0</v>
      </c>
      <c r="AB72" s="56">
        <v>0</v>
      </c>
      <c r="AC72" s="391">
        <v>0</v>
      </c>
      <c r="AD72" s="437">
        <v>0</v>
      </c>
      <c r="AE72" s="401" t="str">
        <f t="shared" si="0"/>
        <v xml:space="preserve"> </v>
      </c>
      <c r="AF72" s="279" t="str">
        <f t="shared" si="1"/>
        <v/>
      </c>
      <c r="AG72" s="678" t="str">
        <f t="shared" si="2"/>
        <v xml:space="preserve"> </v>
      </c>
      <c r="AH72" s="703" t="str">
        <f t="shared" si="3"/>
        <v xml:space="preserve">  </v>
      </c>
      <c r="AI72" s="487"/>
      <c r="AJ72" s="475"/>
      <c r="AK72" s="475"/>
      <c r="AL72" s="475"/>
      <c r="AM72" s="12"/>
      <c r="AN72" s="12"/>
      <c r="AO72" s="12"/>
      <c r="AP72" s="12"/>
      <c r="AQ72" s="12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  <c r="CF72" s="1"/>
      <c r="CG72" s="1"/>
      <c r="CH72" s="1"/>
      <c r="CI72" s="1"/>
      <c r="CJ72" s="1"/>
      <c r="CK72" s="1"/>
      <c r="CL72" s="1"/>
      <c r="CM72" s="1"/>
      <c r="CN72" s="1"/>
      <c r="CO72" s="1"/>
      <c r="CP72" s="1"/>
      <c r="CQ72" s="1"/>
      <c r="CR72" s="1"/>
      <c r="CS72" s="1"/>
      <c r="CT72" s="1"/>
      <c r="CU72" s="1"/>
      <c r="CV72" s="1"/>
      <c r="CW72" s="1"/>
      <c r="CX72" s="1"/>
      <c r="CY72" s="1"/>
      <c r="CZ72" s="1"/>
      <c r="DA72" s="1"/>
      <c r="DB72" s="1"/>
      <c r="DC72" s="1"/>
      <c r="DD72" s="1"/>
      <c r="DE72" s="1"/>
      <c r="DF72" s="1"/>
      <c r="DG72" s="1"/>
      <c r="DH72" s="1"/>
      <c r="DI72" s="1"/>
      <c r="DJ72" s="1"/>
      <c r="DK72" s="1"/>
      <c r="DL72" s="1"/>
      <c r="DM72" s="1"/>
      <c r="DN72" s="1"/>
      <c r="DO72" s="1"/>
      <c r="DP72" s="1"/>
      <c r="DQ72" s="1"/>
      <c r="DR72" s="1"/>
      <c r="DS72" s="1"/>
      <c r="DT72" s="1"/>
      <c r="DU72" s="1"/>
      <c r="DV72" s="1"/>
      <c r="DW72" s="1"/>
      <c r="DX72" s="1"/>
      <c r="DY72" s="1"/>
      <c r="DZ72" s="1"/>
      <c r="EA72" s="1"/>
      <c r="EB72" s="1"/>
      <c r="EC72" s="1"/>
      <c r="ED72" s="1"/>
      <c r="EE72" s="1"/>
      <c r="EF72" s="1"/>
      <c r="EG72" s="1"/>
      <c r="EH72" s="1"/>
      <c r="EI72" s="1"/>
      <c r="EJ72" s="1"/>
      <c r="EK72" s="1"/>
      <c r="EL72" s="1"/>
      <c r="EM72" s="1"/>
      <c r="EN72" s="1"/>
      <c r="EO72" s="1"/>
      <c r="EP72" s="1"/>
      <c r="EQ72" s="1"/>
      <c r="ER72" s="1"/>
      <c r="ES72" s="1"/>
      <c r="ET72" s="1"/>
      <c r="EU72" s="1"/>
      <c r="EV72" s="1"/>
      <c r="EW72" s="1"/>
      <c r="EX72" s="1"/>
      <c r="EY72" s="1"/>
      <c r="EZ72" s="1"/>
      <c r="FA72" s="1"/>
      <c r="FB72" s="1"/>
      <c r="FC72" s="1"/>
      <c r="FD72" s="1"/>
      <c r="FE72" s="1"/>
      <c r="FF72" s="1"/>
      <c r="FG72" s="1"/>
      <c r="FH72" s="1"/>
      <c r="FI72" s="1"/>
      <c r="FJ72" s="1"/>
      <c r="FK72" s="1"/>
      <c r="FL72" s="1"/>
      <c r="FM72" s="1"/>
      <c r="FN72" s="1"/>
      <c r="FO72" s="1"/>
      <c r="FP72" s="1"/>
      <c r="FQ72" s="1"/>
      <c r="FR72" s="1"/>
      <c r="FS72" s="1"/>
      <c r="FT72" s="1"/>
    </row>
    <row r="73" spans="1:176" x14ac:dyDescent="0.2">
      <c r="A73" s="566" t="s">
        <v>116</v>
      </c>
      <c r="B73" s="58"/>
      <c r="C73" s="62"/>
      <c r="D73" s="24"/>
      <c r="E73" s="165"/>
      <c r="F73" s="58"/>
      <c r="G73" s="44"/>
      <c r="H73" s="44"/>
      <c r="I73" s="18"/>
      <c r="J73" s="61"/>
      <c r="K73" s="58"/>
      <c r="L73" s="7"/>
      <c r="M73" s="7"/>
      <c r="N73" s="353"/>
      <c r="O73" s="61"/>
      <c r="P73" s="207">
        <v>0</v>
      </c>
      <c r="Q73" s="364">
        <v>0</v>
      </c>
      <c r="R73" s="460"/>
      <c r="S73" s="460">
        <v>0</v>
      </c>
      <c r="T73" s="726"/>
      <c r="U73" s="207">
        <v>0</v>
      </c>
      <c r="V73" s="10">
        <v>0</v>
      </c>
      <c r="W73" s="10">
        <v>0</v>
      </c>
      <c r="X73" s="10">
        <v>0</v>
      </c>
      <c r="Y73" s="10">
        <v>0</v>
      </c>
      <c r="Z73" s="10">
        <v>13</v>
      </c>
      <c r="AA73" s="10">
        <v>12</v>
      </c>
      <c r="AB73" s="10">
        <v>30</v>
      </c>
      <c r="AC73" s="277">
        <v>33</v>
      </c>
      <c r="AD73" s="438">
        <v>29</v>
      </c>
      <c r="AE73" s="47">
        <f t="shared" si="0"/>
        <v>-0.12121212121212122</v>
      </c>
      <c r="AF73" s="412"/>
      <c r="AG73" s="677" t="str">
        <f t="shared" si="2"/>
        <v xml:space="preserve">  </v>
      </c>
      <c r="AH73" s="702">
        <f t="shared" si="3"/>
        <v>30.666666666666668</v>
      </c>
      <c r="AI73" s="487"/>
      <c r="AJ73" s="475"/>
      <c r="AK73" s="475"/>
      <c r="AL73" s="475"/>
      <c r="AM73" s="12"/>
      <c r="AN73" s="12"/>
      <c r="AO73" s="12"/>
      <c r="AP73" s="12"/>
      <c r="AQ73" s="12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  <c r="CF73" s="1"/>
      <c r="CG73" s="1"/>
      <c r="CH73" s="1"/>
      <c r="CI73" s="1"/>
      <c r="CJ73" s="1"/>
      <c r="CK73" s="1"/>
      <c r="CL73" s="1"/>
      <c r="CM73" s="1"/>
      <c r="CN73" s="1"/>
      <c r="CO73" s="1"/>
      <c r="CP73" s="1"/>
      <c r="CQ73" s="1"/>
      <c r="CR73" s="1"/>
      <c r="CS73" s="1"/>
      <c r="CT73" s="1"/>
      <c r="CU73" s="1"/>
      <c r="CV73" s="1"/>
      <c r="CW73" s="1"/>
      <c r="CX73" s="1"/>
      <c r="CY73" s="1"/>
      <c r="CZ73" s="1"/>
      <c r="DA73" s="1"/>
      <c r="DB73" s="1"/>
      <c r="DC73" s="1"/>
      <c r="DD73" s="1"/>
      <c r="DE73" s="1"/>
      <c r="DF73" s="1"/>
      <c r="DG73" s="1"/>
      <c r="DH73" s="1"/>
      <c r="DI73" s="1"/>
      <c r="DJ73" s="1"/>
      <c r="DK73" s="1"/>
      <c r="DL73" s="1"/>
      <c r="DM73" s="1"/>
      <c r="DN73" s="1"/>
      <c r="DO73" s="1"/>
      <c r="DP73" s="1"/>
      <c r="DQ73" s="1"/>
      <c r="DR73" s="1"/>
      <c r="DS73" s="1"/>
      <c r="DT73" s="1"/>
      <c r="DU73" s="1"/>
      <c r="DV73" s="1"/>
      <c r="DW73" s="1"/>
      <c r="DX73" s="1"/>
      <c r="DY73" s="1"/>
      <c r="DZ73" s="1"/>
      <c r="EA73" s="1"/>
      <c r="EB73" s="1"/>
      <c r="EC73" s="1"/>
      <c r="ED73" s="1"/>
      <c r="EE73" s="1"/>
      <c r="EF73" s="1"/>
      <c r="EG73" s="1"/>
      <c r="EH73" s="1"/>
      <c r="EI73" s="1"/>
      <c r="EJ73" s="1"/>
      <c r="EK73" s="1"/>
      <c r="EL73" s="1"/>
      <c r="EM73" s="1"/>
      <c r="EN73" s="1"/>
      <c r="EO73" s="1"/>
      <c r="EP73" s="1"/>
      <c r="EQ73" s="1"/>
      <c r="ER73" s="1"/>
      <c r="ES73" s="1"/>
      <c r="ET73" s="1"/>
      <c r="EU73" s="1"/>
      <c r="EV73" s="1"/>
      <c r="EW73" s="1"/>
      <c r="EX73" s="1"/>
      <c r="EY73" s="1"/>
      <c r="EZ73" s="1"/>
      <c r="FA73" s="1"/>
      <c r="FB73" s="1"/>
      <c r="FC73" s="1"/>
      <c r="FD73" s="1"/>
      <c r="FE73" s="1"/>
      <c r="FF73" s="1"/>
      <c r="FG73" s="1"/>
      <c r="FH73" s="1"/>
      <c r="FI73" s="1"/>
      <c r="FJ73" s="1"/>
      <c r="FK73" s="1"/>
      <c r="FL73" s="1"/>
      <c r="FM73" s="1"/>
      <c r="FN73" s="1"/>
      <c r="FO73" s="1"/>
      <c r="FP73" s="1"/>
      <c r="FQ73" s="1"/>
      <c r="FR73" s="1"/>
      <c r="FS73" s="1"/>
      <c r="FT73" s="1"/>
    </row>
    <row r="74" spans="1:176" x14ac:dyDescent="0.2">
      <c r="A74" s="566" t="s">
        <v>39</v>
      </c>
      <c r="B74" s="58">
        <v>258</v>
      </c>
      <c r="C74" s="62">
        <v>262</v>
      </c>
      <c r="D74" s="24">
        <v>285</v>
      </c>
      <c r="E74" s="165">
        <v>317</v>
      </c>
      <c r="F74" s="58">
        <v>316</v>
      </c>
      <c r="G74" s="44">
        <v>332</v>
      </c>
      <c r="H74" s="44">
        <v>232</v>
      </c>
      <c r="I74" s="18">
        <v>181</v>
      </c>
      <c r="J74" s="61">
        <v>182</v>
      </c>
      <c r="K74" s="58">
        <v>163</v>
      </c>
      <c r="L74" s="7">
        <v>167</v>
      </c>
      <c r="M74" s="7">
        <v>168</v>
      </c>
      <c r="N74" s="353">
        <v>171</v>
      </c>
      <c r="O74" s="61">
        <v>204</v>
      </c>
      <c r="P74" s="207">
        <v>205</v>
      </c>
      <c r="Q74" s="364">
        <v>170</v>
      </c>
      <c r="R74" s="460">
        <v>154</v>
      </c>
      <c r="S74" s="460">
        <v>124</v>
      </c>
      <c r="T74" s="726">
        <v>115</v>
      </c>
      <c r="U74" s="207">
        <v>110</v>
      </c>
      <c r="V74" s="10">
        <v>110</v>
      </c>
      <c r="W74" s="10">
        <v>104</v>
      </c>
      <c r="X74" s="10">
        <v>94</v>
      </c>
      <c r="Y74" s="10">
        <v>115</v>
      </c>
      <c r="Z74" s="10">
        <v>115</v>
      </c>
      <c r="AA74" s="10">
        <v>102</v>
      </c>
      <c r="AB74" s="10">
        <v>99</v>
      </c>
      <c r="AC74" s="277">
        <v>111</v>
      </c>
      <c r="AD74" s="438">
        <v>102</v>
      </c>
      <c r="AE74" s="47">
        <f t="shared" ref="AE74:AE78" si="31">IF(AD74&gt;20,(AD74-AC74)/AC74," ")</f>
        <v>-8.1081081081081086E-2</v>
      </c>
      <c r="AF74" s="469">
        <f t="shared" ref="AF74:AF78" si="32">IF(AD74&gt;20,(AD74-Y74)/Y74,"")</f>
        <v>-0.11304347826086956</v>
      </c>
      <c r="AG74" s="679">
        <f t="shared" ref="AG74:AG78" si="33">IF(T74=0,"  ",IF(AD74&gt;20,(AD74-T74)/T74," "))</f>
        <v>-0.11304347826086956</v>
      </c>
      <c r="AH74" s="702">
        <f t="shared" ref="AH74:AH78" si="34">IF(AB74=0,"  ",IF(AB74=0,"  ",AVERAGE(AB74:AD74)))</f>
        <v>104</v>
      </c>
      <c r="AI74" s="487"/>
      <c r="AJ74" s="475"/>
      <c r="AK74" s="475"/>
      <c r="AL74" s="475"/>
      <c r="AM74" s="12"/>
      <c r="AN74" s="12"/>
      <c r="AO74" s="12"/>
      <c r="AP74" s="12"/>
      <c r="AQ74" s="12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1"/>
      <c r="CF74" s="1"/>
      <c r="CG74" s="1"/>
      <c r="CH74" s="1"/>
      <c r="CI74" s="1"/>
      <c r="CJ74" s="1"/>
      <c r="CK74" s="1"/>
      <c r="CL74" s="1"/>
      <c r="CM74" s="1"/>
      <c r="CN74" s="1"/>
      <c r="CO74" s="1"/>
      <c r="CP74" s="1"/>
      <c r="CQ74" s="1"/>
      <c r="CR74" s="1"/>
      <c r="CS74" s="1"/>
      <c r="CT74" s="1"/>
      <c r="CU74" s="1"/>
      <c r="CV74" s="1"/>
      <c r="CW74" s="1"/>
      <c r="CX74" s="1"/>
      <c r="CY74" s="1"/>
      <c r="CZ74" s="1"/>
      <c r="DA74" s="1"/>
      <c r="DB74" s="1"/>
      <c r="DC74" s="1"/>
      <c r="DD74" s="1"/>
      <c r="DE74" s="1"/>
      <c r="DF74" s="1"/>
      <c r="DG74" s="1"/>
      <c r="DH74" s="1"/>
      <c r="DI74" s="1"/>
      <c r="DJ74" s="1"/>
      <c r="DK74" s="1"/>
      <c r="DL74" s="1"/>
      <c r="DM74" s="1"/>
      <c r="DN74" s="1"/>
      <c r="DO74" s="1"/>
      <c r="DP74" s="1"/>
      <c r="DQ74" s="1"/>
      <c r="DR74" s="1"/>
      <c r="DS74" s="1"/>
      <c r="DT74" s="1"/>
      <c r="DU74" s="1"/>
      <c r="DV74" s="1"/>
      <c r="DW74" s="1"/>
      <c r="DX74" s="1"/>
      <c r="DY74" s="1"/>
      <c r="DZ74" s="1"/>
      <c r="EA74" s="1"/>
      <c r="EB74" s="1"/>
      <c r="EC74" s="1"/>
      <c r="ED74" s="1"/>
      <c r="EE74" s="1"/>
      <c r="EF74" s="1"/>
      <c r="EG74" s="1"/>
      <c r="EH74" s="1"/>
      <c r="EI74" s="1"/>
      <c r="EJ74" s="1"/>
      <c r="EK74" s="1"/>
      <c r="EL74" s="1"/>
      <c r="EM74" s="1"/>
      <c r="EN74" s="1"/>
      <c r="EO74" s="1"/>
      <c r="EP74" s="1"/>
      <c r="EQ74" s="1"/>
      <c r="ER74" s="1"/>
      <c r="ES74" s="1"/>
      <c r="ET74" s="1"/>
      <c r="EU74" s="1"/>
      <c r="EV74" s="1"/>
      <c r="EW74" s="1"/>
      <c r="EX74" s="1"/>
      <c r="EY74" s="1"/>
      <c r="EZ74" s="1"/>
      <c r="FA74" s="1"/>
      <c r="FB74" s="1"/>
      <c r="FC74" s="1"/>
      <c r="FD74" s="1"/>
      <c r="FE74" s="1"/>
      <c r="FF74" s="1"/>
      <c r="FG74" s="1"/>
      <c r="FH74" s="1"/>
      <c r="FI74" s="1"/>
      <c r="FJ74" s="1"/>
      <c r="FK74" s="1"/>
      <c r="FL74" s="1"/>
      <c r="FM74" s="1"/>
      <c r="FN74" s="1"/>
      <c r="FO74" s="1"/>
      <c r="FP74" s="1"/>
      <c r="FQ74" s="1"/>
      <c r="FR74" s="1"/>
      <c r="FS74" s="1"/>
      <c r="FT74" s="1"/>
    </row>
    <row r="75" spans="1:176" s="2" customFormat="1" ht="12.75" thickBot="1" x14ac:dyDescent="0.25">
      <c r="A75" s="567" t="s">
        <v>67</v>
      </c>
      <c r="B75" s="166">
        <f t="shared" ref="B75:Y75" si="35">SUM(B69:B74)</f>
        <v>889</v>
      </c>
      <c r="C75" s="167">
        <f t="shared" si="35"/>
        <v>890</v>
      </c>
      <c r="D75" s="168">
        <f t="shared" si="35"/>
        <v>927</v>
      </c>
      <c r="E75" s="169">
        <f t="shared" si="35"/>
        <v>996</v>
      </c>
      <c r="F75" s="166">
        <f t="shared" si="35"/>
        <v>1058</v>
      </c>
      <c r="G75" s="170">
        <f t="shared" si="35"/>
        <v>1073</v>
      </c>
      <c r="H75" s="170">
        <f t="shared" si="35"/>
        <v>954</v>
      </c>
      <c r="I75" s="170">
        <f t="shared" si="35"/>
        <v>862</v>
      </c>
      <c r="J75" s="171">
        <f t="shared" si="35"/>
        <v>830</v>
      </c>
      <c r="K75" s="166">
        <f t="shared" si="35"/>
        <v>806</v>
      </c>
      <c r="L75" s="172">
        <f t="shared" si="35"/>
        <v>777</v>
      </c>
      <c r="M75" s="173">
        <f t="shared" si="35"/>
        <v>781</v>
      </c>
      <c r="N75" s="281">
        <f t="shared" si="35"/>
        <v>820</v>
      </c>
      <c r="O75" s="374">
        <f t="shared" si="35"/>
        <v>896</v>
      </c>
      <c r="P75" s="174">
        <f t="shared" si="35"/>
        <v>959</v>
      </c>
      <c r="Q75" s="281">
        <f t="shared" si="35"/>
        <v>958</v>
      </c>
      <c r="R75" s="449">
        <f t="shared" si="35"/>
        <v>916</v>
      </c>
      <c r="S75" s="449">
        <f>SUM(S69:S74)</f>
        <v>888</v>
      </c>
      <c r="T75" s="449">
        <f t="shared" si="35"/>
        <v>851</v>
      </c>
      <c r="U75" s="174">
        <f t="shared" si="35"/>
        <v>788</v>
      </c>
      <c r="V75" s="173">
        <f t="shared" si="35"/>
        <v>693</v>
      </c>
      <c r="W75" s="173">
        <f t="shared" si="35"/>
        <v>629</v>
      </c>
      <c r="X75" s="173">
        <f t="shared" si="35"/>
        <v>622</v>
      </c>
      <c r="Y75" s="173">
        <f t="shared" si="35"/>
        <v>643</v>
      </c>
      <c r="Z75" s="173">
        <f>SUM(Z69:Z74)</f>
        <v>656</v>
      </c>
      <c r="AA75" s="173">
        <f>SUM(AA69:AA74)</f>
        <v>629</v>
      </c>
      <c r="AB75" s="173">
        <f>SUM(AB69:AB74)</f>
        <v>630</v>
      </c>
      <c r="AC75" s="374">
        <f>SUM(AC69:AC74)</f>
        <v>635</v>
      </c>
      <c r="AD75" s="449">
        <f>SUM(AD69:AD74)</f>
        <v>581</v>
      </c>
      <c r="AE75" s="175">
        <f t="shared" si="31"/>
        <v>-8.5039370078740156E-2</v>
      </c>
      <c r="AF75" s="468">
        <f t="shared" si="32"/>
        <v>-9.6423017107309481E-2</v>
      </c>
      <c r="AG75" s="697">
        <f t="shared" si="33"/>
        <v>-0.31727379553466512</v>
      </c>
      <c r="AH75" s="712">
        <f t="shared" si="34"/>
        <v>615.33333333333337</v>
      </c>
      <c r="AI75" s="487"/>
      <c r="AJ75" s="478"/>
      <c r="AK75" s="478"/>
      <c r="AL75" s="475"/>
      <c r="AM75" s="16"/>
      <c r="AN75" s="16"/>
      <c r="AO75" s="16"/>
      <c r="AP75" s="16"/>
      <c r="AQ75" s="16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  <c r="BO75" s="3"/>
      <c r="BP75" s="3"/>
      <c r="BQ75" s="3"/>
      <c r="BR75" s="3"/>
      <c r="BS75" s="3"/>
      <c r="BT75" s="3"/>
      <c r="BU75" s="3"/>
      <c r="BV75" s="3"/>
      <c r="BW75" s="3"/>
      <c r="BX75" s="3"/>
      <c r="BY75" s="3"/>
      <c r="BZ75" s="3"/>
      <c r="CA75" s="3"/>
      <c r="CB75" s="3"/>
      <c r="CC75" s="3"/>
      <c r="CD75" s="3"/>
      <c r="CE75" s="3"/>
      <c r="CF75" s="3"/>
      <c r="CG75" s="3"/>
      <c r="CH75" s="3"/>
      <c r="CI75" s="3"/>
      <c r="CJ75" s="3"/>
      <c r="CK75" s="3"/>
      <c r="CL75" s="3"/>
      <c r="CM75" s="3"/>
      <c r="CN75" s="3"/>
      <c r="CO75" s="3"/>
      <c r="CP75" s="3"/>
      <c r="CQ75" s="3"/>
      <c r="CR75" s="3"/>
      <c r="CS75" s="3"/>
      <c r="CT75" s="3"/>
      <c r="CU75" s="3"/>
      <c r="CV75" s="3"/>
      <c r="CW75" s="3"/>
      <c r="CX75" s="3"/>
      <c r="CY75" s="3"/>
      <c r="CZ75" s="3"/>
      <c r="DA75" s="3"/>
      <c r="DB75" s="3"/>
      <c r="DC75" s="3"/>
      <c r="DD75" s="3"/>
      <c r="DE75" s="3"/>
      <c r="DF75" s="3"/>
      <c r="DG75" s="3"/>
      <c r="DH75" s="3"/>
      <c r="DI75" s="3"/>
      <c r="DJ75" s="3"/>
      <c r="DK75" s="3"/>
      <c r="DL75" s="3"/>
      <c r="DM75" s="3"/>
      <c r="DN75" s="3"/>
      <c r="DO75" s="3"/>
      <c r="DP75" s="3"/>
      <c r="DQ75" s="3"/>
      <c r="DR75" s="3"/>
      <c r="DS75" s="3"/>
      <c r="DT75" s="3"/>
      <c r="DU75" s="3"/>
      <c r="DV75" s="3"/>
      <c r="DW75" s="3"/>
      <c r="DX75" s="3"/>
      <c r="DY75" s="3"/>
      <c r="DZ75" s="3"/>
      <c r="EA75" s="3"/>
      <c r="EB75" s="3"/>
      <c r="EC75" s="3"/>
      <c r="ED75" s="3"/>
      <c r="EE75" s="3"/>
      <c r="EF75" s="3"/>
      <c r="EG75" s="3"/>
      <c r="EH75" s="3"/>
      <c r="EI75" s="3"/>
      <c r="EJ75" s="3"/>
      <c r="EK75" s="3"/>
      <c r="EL75" s="3"/>
      <c r="EM75" s="3"/>
      <c r="EN75" s="3"/>
      <c r="EO75" s="3"/>
      <c r="EP75" s="3"/>
      <c r="EQ75" s="3"/>
      <c r="ER75" s="3"/>
      <c r="ES75" s="3"/>
      <c r="ET75" s="3"/>
      <c r="EU75" s="3"/>
      <c r="EV75" s="3"/>
      <c r="EW75" s="3"/>
      <c r="EX75" s="3"/>
      <c r="EY75" s="3"/>
      <c r="EZ75" s="3"/>
      <c r="FA75" s="3"/>
      <c r="FB75" s="3"/>
      <c r="FC75" s="3"/>
      <c r="FD75" s="3"/>
      <c r="FE75" s="3"/>
      <c r="FF75" s="3"/>
      <c r="FG75" s="3"/>
      <c r="FH75" s="3"/>
      <c r="FI75" s="3"/>
      <c r="FJ75" s="3"/>
      <c r="FK75" s="3"/>
      <c r="FL75" s="3"/>
      <c r="FM75" s="3"/>
      <c r="FN75" s="3"/>
      <c r="FO75" s="3"/>
      <c r="FP75" s="3"/>
      <c r="FQ75" s="3"/>
      <c r="FR75" s="3"/>
      <c r="FS75" s="3"/>
      <c r="FT75" s="3"/>
    </row>
    <row r="76" spans="1:176" ht="12.75" thickTop="1" x14ac:dyDescent="0.2">
      <c r="A76" s="568" t="s">
        <v>44</v>
      </c>
      <c r="B76" s="176">
        <v>273</v>
      </c>
      <c r="C76" s="177">
        <v>316</v>
      </c>
      <c r="D76" s="178">
        <v>397</v>
      </c>
      <c r="E76" s="179">
        <v>359</v>
      </c>
      <c r="F76" s="176">
        <v>387</v>
      </c>
      <c r="G76" s="180">
        <v>439</v>
      </c>
      <c r="H76" s="180">
        <v>313</v>
      </c>
      <c r="I76" s="181">
        <v>421</v>
      </c>
      <c r="J76" s="182">
        <v>417</v>
      </c>
      <c r="K76" s="183">
        <v>355</v>
      </c>
      <c r="L76" s="184">
        <v>283</v>
      </c>
      <c r="M76" s="184">
        <v>271</v>
      </c>
      <c r="N76" s="371">
        <v>386</v>
      </c>
      <c r="O76" s="182">
        <v>448</v>
      </c>
      <c r="P76" s="207">
        <v>464</v>
      </c>
      <c r="Q76" s="364">
        <v>431</v>
      </c>
      <c r="R76" s="460">
        <v>345</v>
      </c>
      <c r="S76" s="460">
        <v>303</v>
      </c>
      <c r="T76" s="726">
        <v>292</v>
      </c>
      <c r="U76" s="207">
        <v>259</v>
      </c>
      <c r="V76" s="10">
        <v>299</v>
      </c>
      <c r="W76" s="10">
        <v>292</v>
      </c>
      <c r="X76" s="10">
        <v>264</v>
      </c>
      <c r="Y76" s="10">
        <v>309</v>
      </c>
      <c r="Z76" s="10">
        <v>205</v>
      </c>
      <c r="AA76" s="10">
        <v>199</v>
      </c>
      <c r="AB76" s="10">
        <v>173</v>
      </c>
      <c r="AC76" s="277">
        <v>139</v>
      </c>
      <c r="AD76" s="438">
        <v>127</v>
      </c>
      <c r="AE76" s="185">
        <f t="shared" si="31"/>
        <v>-8.6330935251798566E-2</v>
      </c>
      <c r="AF76" s="418">
        <f t="shared" si="32"/>
        <v>-0.5889967637540453</v>
      </c>
      <c r="AG76" s="679">
        <f t="shared" si="33"/>
        <v>-0.56506849315068497</v>
      </c>
      <c r="AH76" s="713">
        <f t="shared" si="34"/>
        <v>146.33333333333334</v>
      </c>
      <c r="AI76" s="487"/>
      <c r="AJ76" s="475"/>
      <c r="AK76" s="475"/>
      <c r="AL76" s="482"/>
      <c r="AM76" s="12"/>
      <c r="AN76" s="12"/>
      <c r="AO76" s="12"/>
      <c r="AP76" s="12"/>
      <c r="AQ76" s="12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  <c r="BZ76" s="1"/>
      <c r="CA76" s="1"/>
      <c r="CB76" s="1"/>
      <c r="CC76" s="1"/>
      <c r="CD76" s="1"/>
      <c r="CE76" s="1"/>
      <c r="CF76" s="1"/>
      <c r="CG76" s="1"/>
      <c r="CH76" s="1"/>
      <c r="CI76" s="1"/>
      <c r="CJ76" s="1"/>
      <c r="CK76" s="1"/>
      <c r="CL76" s="1"/>
      <c r="CM76" s="1"/>
      <c r="CN76" s="1"/>
      <c r="CO76" s="1"/>
      <c r="CP76" s="1"/>
      <c r="CQ76" s="1"/>
      <c r="CR76" s="1"/>
      <c r="CS76" s="1"/>
      <c r="CT76" s="1"/>
      <c r="CU76" s="1"/>
      <c r="CV76" s="1"/>
      <c r="CW76" s="1"/>
      <c r="CX76" s="1"/>
      <c r="CY76" s="1"/>
      <c r="CZ76" s="1"/>
      <c r="DA76" s="1"/>
      <c r="DB76" s="1"/>
      <c r="DC76" s="1"/>
      <c r="DD76" s="1"/>
      <c r="DE76" s="1"/>
      <c r="DF76" s="1"/>
      <c r="DG76" s="1"/>
      <c r="DH76" s="1"/>
      <c r="DI76" s="1"/>
      <c r="DJ76" s="1"/>
      <c r="DK76" s="1"/>
      <c r="DL76" s="1"/>
      <c r="DM76" s="1"/>
      <c r="DN76" s="1"/>
      <c r="DO76" s="1"/>
      <c r="DP76" s="1"/>
      <c r="DQ76" s="1"/>
      <c r="DR76" s="1"/>
      <c r="DS76" s="1"/>
      <c r="DT76" s="1"/>
      <c r="DU76" s="1"/>
      <c r="DV76" s="1"/>
      <c r="DW76" s="1"/>
      <c r="DX76" s="1"/>
      <c r="DY76" s="1"/>
      <c r="DZ76" s="1"/>
      <c r="EA76" s="1"/>
      <c r="EB76" s="1"/>
      <c r="EC76" s="1"/>
      <c r="ED76" s="1"/>
      <c r="EE76" s="1"/>
      <c r="EF76" s="1"/>
      <c r="EG76" s="1"/>
      <c r="EH76" s="1"/>
      <c r="EI76" s="1"/>
      <c r="EJ76" s="1"/>
      <c r="EK76" s="1"/>
      <c r="EL76" s="1"/>
      <c r="EM76" s="1"/>
      <c r="EN76" s="1"/>
      <c r="EO76" s="1"/>
      <c r="EP76" s="1"/>
      <c r="EQ76" s="1"/>
      <c r="ER76" s="1"/>
      <c r="ES76" s="1"/>
      <c r="ET76" s="1"/>
      <c r="EU76" s="1"/>
      <c r="EV76" s="1"/>
      <c r="EW76" s="1"/>
      <c r="EX76" s="1"/>
      <c r="EY76" s="1"/>
      <c r="EZ76" s="1"/>
      <c r="FA76" s="1"/>
      <c r="FB76" s="1"/>
      <c r="FC76" s="1"/>
      <c r="FD76" s="1"/>
      <c r="FE76" s="1"/>
      <c r="FF76" s="1"/>
      <c r="FG76" s="1"/>
      <c r="FH76" s="1"/>
      <c r="FI76" s="1"/>
      <c r="FJ76" s="1"/>
      <c r="FK76" s="1"/>
      <c r="FL76" s="1"/>
      <c r="FM76" s="1"/>
      <c r="FN76" s="1"/>
      <c r="FO76" s="1"/>
      <c r="FP76" s="1"/>
      <c r="FQ76" s="1"/>
      <c r="FR76" s="1"/>
      <c r="FS76" s="1"/>
      <c r="FT76" s="1"/>
    </row>
    <row r="77" spans="1:176" x14ac:dyDescent="0.2">
      <c r="A77" s="569" t="s">
        <v>45</v>
      </c>
      <c r="B77" s="186">
        <v>445</v>
      </c>
      <c r="C77" s="62">
        <v>414</v>
      </c>
      <c r="D77" s="24">
        <v>416</v>
      </c>
      <c r="E77" s="165">
        <v>400</v>
      </c>
      <c r="F77" s="186">
        <v>392</v>
      </c>
      <c r="G77" s="44">
        <v>343</v>
      </c>
      <c r="H77" s="44">
        <v>370</v>
      </c>
      <c r="I77" s="18">
        <v>325</v>
      </c>
      <c r="J77" s="61">
        <v>344</v>
      </c>
      <c r="K77" s="58">
        <v>296</v>
      </c>
      <c r="L77" s="7">
        <v>272</v>
      </c>
      <c r="M77" s="7">
        <v>215</v>
      </c>
      <c r="N77" s="353">
        <v>256</v>
      </c>
      <c r="O77" s="61">
        <v>272</v>
      </c>
      <c r="P77" s="207">
        <f>7706-7527</f>
        <v>179</v>
      </c>
      <c r="Q77" s="364">
        <v>134</v>
      </c>
      <c r="R77" s="460">
        <v>255</v>
      </c>
      <c r="S77" s="460">
        <v>237</v>
      </c>
      <c r="T77" s="726">
        <v>214</v>
      </c>
      <c r="U77" s="207">
        <v>237</v>
      </c>
      <c r="V77" s="10">
        <v>204</v>
      </c>
      <c r="W77" s="10">
        <v>230</v>
      </c>
      <c r="X77" s="10">
        <v>206</v>
      </c>
      <c r="Y77" s="10">
        <v>227</v>
      </c>
      <c r="Z77" s="10">
        <v>127</v>
      </c>
      <c r="AA77" s="10">
        <v>240</v>
      </c>
      <c r="AB77" s="10">
        <v>233</v>
      </c>
      <c r="AC77" s="277">
        <v>225</v>
      </c>
      <c r="AD77" s="438">
        <v>231</v>
      </c>
      <c r="AE77" s="47">
        <f t="shared" si="31"/>
        <v>2.6666666666666668E-2</v>
      </c>
      <c r="AF77" s="412">
        <f t="shared" si="32"/>
        <v>1.7621145374449341E-2</v>
      </c>
      <c r="AG77" s="679">
        <f t="shared" si="33"/>
        <v>7.9439252336448593E-2</v>
      </c>
      <c r="AH77" s="702">
        <f t="shared" si="34"/>
        <v>229.66666666666666</v>
      </c>
      <c r="AI77" s="487"/>
      <c r="AJ77" s="475"/>
      <c r="AK77" s="475"/>
      <c r="AL77" s="475"/>
      <c r="AM77" s="12"/>
      <c r="AN77" s="12"/>
      <c r="AO77" s="12"/>
      <c r="AP77" s="12"/>
      <c r="AQ77" s="12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  <c r="CF77" s="1"/>
      <c r="CG77" s="1"/>
      <c r="CH77" s="1"/>
      <c r="CI77" s="1"/>
      <c r="CJ77" s="1"/>
      <c r="CK77" s="1"/>
      <c r="CL77" s="1"/>
      <c r="CM77" s="1"/>
      <c r="CN77" s="1"/>
      <c r="CO77" s="1"/>
      <c r="CP77" s="1"/>
      <c r="CQ77" s="1"/>
      <c r="CR77" s="1"/>
      <c r="CS77" s="1"/>
      <c r="CT77" s="1"/>
      <c r="CU77" s="1"/>
      <c r="CV77" s="1"/>
      <c r="CW77" s="1"/>
      <c r="CX77" s="1"/>
      <c r="CY77" s="1"/>
      <c r="CZ77" s="1"/>
      <c r="DA77" s="1"/>
      <c r="DB77" s="1"/>
      <c r="DC77" s="1"/>
      <c r="DD77" s="1"/>
      <c r="DE77" s="1"/>
      <c r="DF77" s="1"/>
      <c r="DG77" s="1"/>
      <c r="DH77" s="1"/>
      <c r="DI77" s="1"/>
      <c r="DJ77" s="1"/>
      <c r="DK77" s="1"/>
      <c r="DL77" s="1"/>
      <c r="DM77" s="1"/>
      <c r="DN77" s="1"/>
      <c r="DO77" s="1"/>
      <c r="DP77" s="1"/>
      <c r="DQ77" s="1"/>
      <c r="DR77" s="1"/>
      <c r="DS77" s="1"/>
      <c r="DT77" s="1"/>
      <c r="DU77" s="1"/>
      <c r="DV77" s="1"/>
      <c r="DW77" s="1"/>
      <c r="DX77" s="1"/>
      <c r="DY77" s="1"/>
      <c r="DZ77" s="1"/>
      <c r="EA77" s="1"/>
      <c r="EB77" s="1"/>
      <c r="EC77" s="1"/>
      <c r="ED77" s="1"/>
      <c r="EE77" s="1"/>
      <c r="EF77" s="1"/>
      <c r="EG77" s="1"/>
      <c r="EH77" s="1"/>
      <c r="EI77" s="1"/>
      <c r="EJ77" s="1"/>
      <c r="EK77" s="1"/>
      <c r="EL77" s="1"/>
      <c r="EM77" s="1"/>
      <c r="EN77" s="1"/>
      <c r="EO77" s="1"/>
      <c r="EP77" s="1"/>
      <c r="EQ77" s="1"/>
      <c r="ER77" s="1"/>
      <c r="ES77" s="1"/>
      <c r="ET77" s="1"/>
      <c r="EU77" s="1"/>
      <c r="EV77" s="1"/>
      <c r="EW77" s="1"/>
      <c r="EX77" s="1"/>
      <c r="EY77" s="1"/>
      <c r="EZ77" s="1"/>
      <c r="FA77" s="1"/>
      <c r="FB77" s="1"/>
      <c r="FC77" s="1"/>
      <c r="FD77" s="1"/>
      <c r="FE77" s="1"/>
      <c r="FF77" s="1"/>
      <c r="FG77" s="1"/>
      <c r="FH77" s="1"/>
      <c r="FI77" s="1"/>
      <c r="FJ77" s="1"/>
      <c r="FK77" s="1"/>
      <c r="FL77" s="1"/>
      <c r="FM77" s="1"/>
      <c r="FN77" s="1"/>
      <c r="FO77" s="1"/>
      <c r="FP77" s="1"/>
      <c r="FQ77" s="1"/>
      <c r="FR77" s="1"/>
      <c r="FS77" s="1"/>
      <c r="FT77" s="1"/>
    </row>
    <row r="78" spans="1:176" ht="12.75" thickBot="1" x14ac:dyDescent="0.25">
      <c r="A78" s="570" t="s">
        <v>47</v>
      </c>
      <c r="B78" s="187">
        <f t="shared" ref="B78:AD78" si="36">(B41+B75+B67+B56+B76+B77+B17)</f>
        <v>5294</v>
      </c>
      <c r="C78" s="188">
        <f t="shared" si="36"/>
        <v>5391</v>
      </c>
      <c r="D78" s="189">
        <f t="shared" si="36"/>
        <v>5534</v>
      </c>
      <c r="E78" s="190">
        <f t="shared" si="36"/>
        <v>5536</v>
      </c>
      <c r="F78" s="187">
        <f t="shared" si="36"/>
        <v>5883</v>
      </c>
      <c r="G78" s="191">
        <f t="shared" si="36"/>
        <v>6060</v>
      </c>
      <c r="H78" s="191">
        <f t="shared" si="36"/>
        <v>6206</v>
      </c>
      <c r="I78" s="191">
        <f t="shared" si="36"/>
        <v>6199</v>
      </c>
      <c r="J78" s="192">
        <f t="shared" si="36"/>
        <v>6366</v>
      </c>
      <c r="K78" s="193">
        <f t="shared" si="36"/>
        <v>6437</v>
      </c>
      <c r="L78" s="194">
        <f t="shared" si="36"/>
        <v>6791</v>
      </c>
      <c r="M78" s="194">
        <f t="shared" si="36"/>
        <v>6941</v>
      </c>
      <c r="N78" s="372">
        <f t="shared" si="36"/>
        <v>7281</v>
      </c>
      <c r="O78" s="192">
        <f t="shared" si="36"/>
        <v>7557</v>
      </c>
      <c r="P78" s="193">
        <f t="shared" si="36"/>
        <v>7706</v>
      </c>
      <c r="Q78" s="372">
        <f t="shared" si="36"/>
        <v>7892</v>
      </c>
      <c r="R78" s="195">
        <f t="shared" si="36"/>
        <v>7969</v>
      </c>
      <c r="S78" s="195">
        <f t="shared" si="36"/>
        <v>8004</v>
      </c>
      <c r="T78" s="195">
        <f t="shared" si="36"/>
        <v>7997</v>
      </c>
      <c r="U78" s="193">
        <f t="shared" si="36"/>
        <v>7849</v>
      </c>
      <c r="V78" s="194">
        <f t="shared" si="36"/>
        <v>7861</v>
      </c>
      <c r="W78" s="194">
        <f t="shared" si="36"/>
        <v>7782</v>
      </c>
      <c r="X78" s="194">
        <f t="shared" si="36"/>
        <v>7650</v>
      </c>
      <c r="Y78" s="194">
        <f t="shared" si="36"/>
        <v>7686</v>
      </c>
      <c r="Z78" s="194">
        <f t="shared" si="36"/>
        <v>7150</v>
      </c>
      <c r="AA78" s="194">
        <f t="shared" si="36"/>
        <v>6695</v>
      </c>
      <c r="AB78" s="194">
        <f t="shared" si="36"/>
        <v>6378</v>
      </c>
      <c r="AC78" s="192">
        <f t="shared" si="36"/>
        <v>6281</v>
      </c>
      <c r="AD78" s="195">
        <f t="shared" si="36"/>
        <v>6288</v>
      </c>
      <c r="AE78" s="196">
        <f t="shared" si="31"/>
        <v>1.1144722177997134E-3</v>
      </c>
      <c r="AF78" s="419">
        <f t="shared" si="32"/>
        <v>-0.18188914910226386</v>
      </c>
      <c r="AG78" s="698">
        <f t="shared" si="33"/>
        <v>-0.21370513942728522</v>
      </c>
      <c r="AH78" s="714">
        <f t="shared" si="34"/>
        <v>6315.666666666667</v>
      </c>
      <c r="AI78" s="487"/>
      <c r="AJ78" s="484"/>
      <c r="AK78" s="475"/>
      <c r="AL78" s="475"/>
      <c r="AM78" s="12"/>
      <c r="AN78" s="12"/>
      <c r="AO78" s="12"/>
      <c r="AP78" s="12"/>
      <c r="AQ78" s="12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"/>
      <c r="CG78" s="1"/>
      <c r="CH78" s="1"/>
      <c r="CI78" s="1"/>
      <c r="CJ78" s="1"/>
      <c r="CK78" s="1"/>
      <c r="CL78" s="1"/>
      <c r="CM78" s="1"/>
      <c r="CN78" s="1"/>
      <c r="CO78" s="1"/>
      <c r="CP78" s="1"/>
      <c r="CQ78" s="1"/>
      <c r="CR78" s="1"/>
      <c r="CS78" s="1"/>
      <c r="CT78" s="1"/>
      <c r="CU78" s="1"/>
      <c r="CV78" s="1"/>
      <c r="CW78" s="1"/>
      <c r="CX78" s="1"/>
      <c r="CY78" s="1"/>
      <c r="CZ78" s="1"/>
      <c r="DA78" s="1"/>
      <c r="DB78" s="1"/>
      <c r="DC78" s="1"/>
      <c r="DD78" s="1"/>
      <c r="DE78" s="1"/>
      <c r="DF78" s="1"/>
      <c r="DG78" s="1"/>
      <c r="DH78" s="1"/>
      <c r="DI78" s="1"/>
      <c r="DJ78" s="1"/>
      <c r="DK78" s="1"/>
      <c r="DL78" s="1"/>
      <c r="DM78" s="1"/>
      <c r="DN78" s="1"/>
      <c r="DO78" s="1"/>
      <c r="DP78" s="1"/>
      <c r="DQ78" s="1"/>
      <c r="DR78" s="1"/>
      <c r="DS78" s="1"/>
      <c r="DT78" s="1"/>
      <c r="DU78" s="1"/>
      <c r="DV78" s="1"/>
      <c r="DW78" s="1"/>
      <c r="DX78" s="1"/>
      <c r="DY78" s="1"/>
      <c r="DZ78" s="1"/>
      <c r="EA78" s="1"/>
      <c r="EB78" s="1"/>
      <c r="EC78" s="1"/>
      <c r="ED78" s="1"/>
      <c r="EE78" s="1"/>
      <c r="EF78" s="1"/>
      <c r="EG78" s="1"/>
      <c r="EH78" s="1"/>
      <c r="EI78" s="1"/>
      <c r="EJ78" s="1"/>
      <c r="EK78" s="1"/>
      <c r="EL78" s="1"/>
      <c r="EM78" s="1"/>
      <c r="EN78" s="1"/>
      <c r="EO78" s="1"/>
      <c r="EP78" s="1"/>
      <c r="EQ78" s="1"/>
      <c r="ER78" s="1"/>
      <c r="ES78" s="1"/>
      <c r="ET78" s="1"/>
      <c r="EU78" s="1"/>
      <c r="EV78" s="1"/>
      <c r="EW78" s="1"/>
      <c r="EX78" s="1"/>
      <c r="EY78" s="1"/>
      <c r="EZ78" s="1"/>
      <c r="FA78" s="1"/>
      <c r="FB78" s="1"/>
      <c r="FC78" s="1"/>
      <c r="FD78" s="1"/>
      <c r="FE78" s="1"/>
      <c r="FF78" s="1"/>
      <c r="FG78" s="1"/>
      <c r="FH78" s="1"/>
      <c r="FI78" s="1"/>
      <c r="FJ78" s="1"/>
      <c r="FK78" s="1"/>
      <c r="FL78" s="1"/>
      <c r="FM78" s="1"/>
      <c r="FN78" s="1"/>
      <c r="FO78" s="1"/>
      <c r="FP78" s="1"/>
      <c r="FQ78" s="1"/>
      <c r="FR78" s="1"/>
      <c r="FS78" s="1"/>
      <c r="FT78" s="1"/>
    </row>
    <row r="79" spans="1:176" ht="12.75" thickTop="1" x14ac:dyDescent="0.2">
      <c r="A79" s="571"/>
      <c r="B79" s="314"/>
      <c r="C79" s="314"/>
      <c r="D79" s="315"/>
      <c r="E79" s="315"/>
      <c r="F79" s="314"/>
      <c r="G79" s="314"/>
      <c r="H79" s="314"/>
      <c r="I79" s="314"/>
      <c r="J79" s="314"/>
      <c r="K79" s="314"/>
      <c r="L79" s="314"/>
      <c r="M79" s="314"/>
      <c r="N79" s="314"/>
      <c r="O79" s="314"/>
      <c r="P79" s="314"/>
      <c r="Q79" s="314"/>
      <c r="R79" s="314"/>
      <c r="S79" s="314"/>
      <c r="T79" s="314"/>
      <c r="U79" s="314"/>
      <c r="V79" s="314"/>
      <c r="W79" s="314"/>
      <c r="X79" s="314"/>
      <c r="Y79" s="314"/>
      <c r="Z79" s="314"/>
      <c r="AA79" s="314"/>
      <c r="AB79" s="314"/>
      <c r="AC79" s="314"/>
      <c r="AD79" s="314"/>
      <c r="AE79" s="316"/>
      <c r="AF79" s="316"/>
      <c r="AG79" s="314"/>
      <c r="AH79" s="317"/>
      <c r="AI79" s="487"/>
      <c r="AJ79" s="475"/>
      <c r="AK79" s="475"/>
      <c r="AL79" s="475"/>
      <c r="AM79" s="12"/>
      <c r="AN79" s="12"/>
      <c r="AO79" s="12"/>
      <c r="AP79" s="12"/>
      <c r="AQ79" s="12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  <c r="CF79" s="1"/>
      <c r="CG79" s="1"/>
      <c r="CH79" s="1"/>
      <c r="CI79" s="1"/>
      <c r="CJ79" s="1"/>
      <c r="CK79" s="1"/>
      <c r="CL79" s="1"/>
      <c r="CM79" s="1"/>
      <c r="CN79" s="1"/>
      <c r="CO79" s="1"/>
      <c r="CP79" s="1"/>
      <c r="CQ79" s="1"/>
      <c r="CR79" s="1"/>
      <c r="CS79" s="1"/>
      <c r="CT79" s="1"/>
      <c r="CU79" s="1"/>
      <c r="CV79" s="1"/>
      <c r="CW79" s="1"/>
      <c r="CX79" s="1"/>
      <c r="CY79" s="1"/>
      <c r="CZ79" s="1"/>
      <c r="DA79" s="1"/>
      <c r="DB79" s="1"/>
      <c r="DC79" s="1"/>
      <c r="DD79" s="1"/>
      <c r="DE79" s="1"/>
      <c r="DF79" s="1"/>
      <c r="DG79" s="1"/>
      <c r="DH79" s="1"/>
      <c r="DI79" s="1"/>
      <c r="DJ79" s="1"/>
      <c r="DK79" s="1"/>
      <c r="DL79" s="1"/>
      <c r="DM79" s="1"/>
      <c r="DN79" s="1"/>
      <c r="DO79" s="1"/>
      <c r="DP79" s="1"/>
      <c r="DQ79" s="1"/>
      <c r="DR79" s="1"/>
      <c r="DS79" s="1"/>
      <c r="DT79" s="1"/>
      <c r="DU79" s="1"/>
      <c r="DV79" s="1"/>
      <c r="DW79" s="1"/>
      <c r="DX79" s="1"/>
      <c r="DY79" s="1"/>
      <c r="DZ79" s="1"/>
      <c r="EA79" s="1"/>
      <c r="EB79" s="1"/>
      <c r="EC79" s="1"/>
      <c r="ED79" s="1"/>
      <c r="EE79" s="1"/>
      <c r="EF79" s="1"/>
      <c r="EG79" s="1"/>
      <c r="EH79" s="1"/>
      <c r="EI79" s="1"/>
      <c r="EJ79" s="1"/>
      <c r="EK79" s="1"/>
      <c r="EL79" s="1"/>
      <c r="EM79" s="1"/>
      <c r="EN79" s="1"/>
      <c r="EO79" s="1"/>
      <c r="EP79" s="1"/>
      <c r="EQ79" s="1"/>
      <c r="ER79" s="1"/>
      <c r="ES79" s="1"/>
      <c r="ET79" s="1"/>
      <c r="EU79" s="1"/>
      <c r="EV79" s="1"/>
      <c r="EW79" s="1"/>
      <c r="EX79" s="1"/>
      <c r="EY79" s="1"/>
      <c r="EZ79" s="1"/>
      <c r="FA79" s="1"/>
      <c r="FB79" s="1"/>
      <c r="FC79" s="1"/>
      <c r="FD79" s="1"/>
      <c r="FE79" s="1"/>
      <c r="FF79" s="1"/>
      <c r="FG79" s="1"/>
      <c r="FH79" s="1"/>
      <c r="FI79" s="1"/>
      <c r="FJ79" s="1"/>
      <c r="FK79" s="1"/>
      <c r="FL79" s="1"/>
      <c r="FM79" s="1"/>
      <c r="FN79" s="1"/>
      <c r="FO79" s="1"/>
      <c r="FP79" s="1"/>
      <c r="FQ79" s="1"/>
      <c r="FR79" s="1"/>
      <c r="FS79" s="1"/>
      <c r="FT79" s="1"/>
    </row>
    <row r="80" spans="1:176" ht="15.75" x14ac:dyDescent="0.25">
      <c r="A80" s="492" t="s">
        <v>131</v>
      </c>
      <c r="B80" s="492"/>
      <c r="C80" s="492"/>
      <c r="D80" s="493"/>
      <c r="E80" s="493"/>
      <c r="F80" s="494"/>
      <c r="G80" s="493"/>
      <c r="H80" s="495"/>
      <c r="I80" s="495"/>
      <c r="J80" s="495"/>
      <c r="K80" s="495"/>
      <c r="L80" s="496"/>
      <c r="M80" s="495"/>
      <c r="N80" s="495"/>
      <c r="O80" s="495"/>
      <c r="P80" s="495"/>
      <c r="Q80" s="495"/>
      <c r="R80" s="495"/>
      <c r="S80" s="495"/>
      <c r="T80" s="495"/>
      <c r="U80" s="495"/>
      <c r="V80" s="495"/>
      <c r="W80" s="495"/>
      <c r="X80" s="495"/>
      <c r="Y80" s="495"/>
      <c r="Z80" s="495"/>
      <c r="AA80" s="495"/>
      <c r="AB80" s="495"/>
      <c r="AC80" s="495"/>
      <c r="AD80" s="495"/>
      <c r="AE80" s="493"/>
      <c r="AF80" s="497"/>
      <c r="AG80" s="305"/>
      <c r="AH80" s="308"/>
      <c r="AI80" s="487"/>
      <c r="AJ80" s="475"/>
      <c r="AK80" s="475"/>
      <c r="AL80" s="475"/>
      <c r="AM80" s="12"/>
      <c r="AN80" s="12"/>
      <c r="AO80" s="12"/>
      <c r="AP80" s="12"/>
      <c r="AQ80" s="12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1"/>
      <c r="CS80" s="1"/>
      <c r="CT80" s="1"/>
      <c r="CU80" s="1"/>
      <c r="CV80" s="1"/>
      <c r="CW80" s="1"/>
      <c r="CX80" s="1"/>
      <c r="CY80" s="1"/>
      <c r="CZ80" s="1"/>
      <c r="DA80" s="1"/>
      <c r="DB80" s="1"/>
      <c r="DC80" s="1"/>
      <c r="DD80" s="1"/>
      <c r="DE80" s="1"/>
      <c r="DF80" s="1"/>
      <c r="DG80" s="1"/>
      <c r="DH80" s="1"/>
      <c r="DI80" s="1"/>
      <c r="DJ80" s="1"/>
      <c r="DK80" s="1"/>
      <c r="DL80" s="1"/>
      <c r="DM80" s="1"/>
      <c r="DN80" s="1"/>
      <c r="DO80" s="1"/>
      <c r="DP80" s="1"/>
      <c r="DQ80" s="1"/>
      <c r="DR80" s="1"/>
      <c r="DS80" s="1"/>
      <c r="DT80" s="1"/>
      <c r="DU80" s="1"/>
      <c r="DV80" s="1"/>
      <c r="DW80" s="1"/>
      <c r="DX80" s="1"/>
      <c r="DY80" s="1"/>
      <c r="DZ80" s="1"/>
      <c r="EA80" s="1"/>
      <c r="EB80" s="1"/>
      <c r="EC80" s="1"/>
      <c r="ED80" s="1"/>
      <c r="EE80" s="1"/>
      <c r="EF80" s="1"/>
      <c r="EG80" s="1"/>
      <c r="EH80" s="1"/>
      <c r="EI80" s="1"/>
      <c r="EJ80" s="1"/>
      <c r="EK80" s="1"/>
      <c r="EL80" s="1"/>
      <c r="EM80" s="1"/>
      <c r="EN80" s="1"/>
      <c r="EO80" s="1"/>
      <c r="EP80" s="1"/>
      <c r="EQ80" s="1"/>
      <c r="ER80" s="1"/>
      <c r="ES80" s="1"/>
      <c r="ET80" s="1"/>
      <c r="EU80" s="1"/>
      <c r="EV80" s="1"/>
      <c r="EW80" s="1"/>
      <c r="EX80" s="1"/>
      <c r="EY80" s="1"/>
      <c r="EZ80" s="1"/>
      <c r="FA80" s="1"/>
      <c r="FB80" s="1"/>
      <c r="FC80" s="1"/>
      <c r="FD80" s="1"/>
      <c r="FE80" s="1"/>
      <c r="FF80" s="1"/>
      <c r="FG80" s="1"/>
      <c r="FH80" s="1"/>
      <c r="FI80" s="1"/>
      <c r="FJ80" s="1"/>
      <c r="FK80" s="1"/>
      <c r="FL80" s="1"/>
      <c r="FM80" s="1"/>
      <c r="FN80" s="1"/>
      <c r="FO80" s="1"/>
      <c r="FP80" s="1"/>
      <c r="FQ80" s="1"/>
      <c r="FR80" s="1"/>
      <c r="FS80" s="1"/>
      <c r="FT80" s="1"/>
    </row>
    <row r="81" spans="1:184" ht="15.75" x14ac:dyDescent="0.25">
      <c r="A81" s="783"/>
      <c r="B81" s="783"/>
      <c r="C81" s="783"/>
      <c r="D81" s="783"/>
      <c r="E81" s="783"/>
      <c r="F81" s="783"/>
      <c r="G81" s="783"/>
      <c r="H81" s="783"/>
      <c r="I81" s="783"/>
      <c r="J81" s="783"/>
      <c r="K81" s="783"/>
      <c r="L81" s="783"/>
      <c r="M81" s="783"/>
      <c r="N81" s="783"/>
      <c r="O81" s="783"/>
      <c r="P81" s="783"/>
      <c r="Q81" s="783"/>
      <c r="R81" s="783"/>
      <c r="S81" s="783"/>
      <c r="T81" s="783"/>
      <c r="U81" s="783"/>
      <c r="V81" s="783"/>
      <c r="W81" s="783"/>
      <c r="X81" s="783"/>
      <c r="Y81" s="783"/>
      <c r="Z81" s="783"/>
      <c r="AA81" s="783"/>
      <c r="AB81" s="783"/>
      <c r="AC81" s="783"/>
      <c r="AD81" s="783"/>
      <c r="AE81" s="783"/>
      <c r="AF81" s="783"/>
      <c r="AG81" s="783"/>
      <c r="AH81" s="783"/>
      <c r="AI81" s="470"/>
      <c r="AJ81" s="471"/>
      <c r="AK81" s="471"/>
      <c r="AL81" s="471"/>
      <c r="AM81" s="306"/>
      <c r="AN81" s="306"/>
      <c r="AO81" s="306"/>
      <c r="AP81" s="306"/>
      <c r="AQ81" s="306"/>
      <c r="AR81" s="304"/>
      <c r="AS81" s="304"/>
      <c r="AT81" s="304"/>
      <c r="AU81" s="304"/>
      <c r="AV81" s="304"/>
      <c r="AW81" s="304"/>
      <c r="AX81" s="304"/>
      <c r="AY81" s="304"/>
      <c r="AZ81" s="304"/>
      <c r="BA81" s="304"/>
      <c r="BB81" s="304"/>
      <c r="BC81" s="304"/>
      <c r="BD81" s="304"/>
      <c r="BE81" s="304"/>
      <c r="BF81" s="304"/>
      <c r="BG81" s="304"/>
      <c r="BH81" s="304"/>
      <c r="BI81" s="304"/>
      <c r="BJ81" s="304"/>
      <c r="BK81" s="304"/>
      <c r="BL81" s="304"/>
      <c r="BM81" s="304"/>
      <c r="BN81" s="304"/>
      <c r="BO81" s="304"/>
      <c r="BP81" s="304"/>
      <c r="BQ81" s="304"/>
      <c r="BR81" s="304"/>
      <c r="BS81" s="304"/>
      <c r="BT81" s="304"/>
      <c r="BU81" s="304"/>
      <c r="BV81" s="304"/>
      <c r="BW81" s="304"/>
      <c r="BX81" s="304"/>
      <c r="BY81" s="304"/>
      <c r="BZ81" s="304"/>
      <c r="CA81" s="304"/>
      <c r="CB81" s="304"/>
      <c r="CC81" s="304"/>
      <c r="CD81" s="304"/>
      <c r="CE81" s="304"/>
      <c r="CF81" s="304"/>
      <c r="CG81" s="304"/>
      <c r="CH81" s="304"/>
      <c r="CI81" s="304"/>
      <c r="CJ81" s="304"/>
      <c r="CK81" s="304"/>
      <c r="CL81" s="304"/>
      <c r="CM81" s="304"/>
      <c r="CN81" s="304"/>
      <c r="CO81" s="304"/>
      <c r="CP81" s="304"/>
      <c r="CQ81" s="304"/>
      <c r="CR81" s="304"/>
      <c r="CS81" s="304"/>
      <c r="CT81" s="304"/>
      <c r="CU81" s="304"/>
      <c r="CV81" s="304"/>
      <c r="CW81" s="304"/>
      <c r="CX81" s="304"/>
      <c r="CY81" s="304"/>
      <c r="CZ81" s="304"/>
      <c r="DA81" s="304"/>
      <c r="DB81" s="304"/>
      <c r="DC81" s="304"/>
      <c r="DD81" s="304"/>
      <c r="DE81" s="304"/>
      <c r="DF81" s="304"/>
      <c r="DG81" s="304"/>
      <c r="DH81" s="304"/>
      <c r="DI81" s="304"/>
      <c r="DJ81" s="304"/>
      <c r="DK81" s="304"/>
      <c r="DL81" s="304"/>
      <c r="DM81" s="304"/>
      <c r="DN81" s="304"/>
      <c r="DO81" s="304"/>
      <c r="DP81" s="304"/>
      <c r="DQ81" s="304"/>
      <c r="DR81" s="304"/>
      <c r="DS81" s="304"/>
      <c r="DT81" s="304"/>
      <c r="DU81" s="304"/>
      <c r="DV81" s="304"/>
      <c r="DW81" s="304"/>
      <c r="DX81" s="304"/>
      <c r="DY81" s="304"/>
      <c r="DZ81" s="304"/>
      <c r="EA81" s="304"/>
      <c r="EB81" s="304"/>
      <c r="EC81" s="304"/>
      <c r="ED81" s="304"/>
      <c r="EE81" s="304"/>
      <c r="EF81" s="304"/>
      <c r="EG81" s="304"/>
      <c r="EH81" s="304"/>
      <c r="EI81" s="304"/>
      <c r="EJ81" s="304"/>
      <c r="EK81" s="304"/>
      <c r="EL81" s="304"/>
      <c r="EM81" s="304"/>
      <c r="EN81" s="304"/>
      <c r="EO81" s="304"/>
      <c r="EP81" s="304"/>
      <c r="EQ81" s="304"/>
      <c r="ER81" s="304"/>
      <c r="ES81" s="304"/>
      <c r="ET81" s="304"/>
      <c r="EU81" s="304"/>
      <c r="EV81" s="304"/>
      <c r="EW81" s="304"/>
      <c r="EX81" s="304"/>
      <c r="EY81" s="304"/>
      <c r="EZ81" s="304"/>
      <c r="FA81" s="304"/>
      <c r="FB81" s="304"/>
      <c r="FC81" s="304"/>
      <c r="FD81" s="304"/>
      <c r="FE81" s="304"/>
      <c r="FF81" s="304"/>
      <c r="FG81" s="304"/>
      <c r="FH81" s="304"/>
      <c r="FI81" s="304"/>
      <c r="FJ81" s="304"/>
      <c r="FK81" s="304"/>
      <c r="FL81" s="304"/>
      <c r="FM81" s="304"/>
      <c r="FN81" s="304"/>
      <c r="FO81" s="304"/>
      <c r="FP81" s="304"/>
      <c r="FQ81" s="304"/>
      <c r="FR81" s="304"/>
      <c r="FS81" s="304"/>
      <c r="FT81" s="304"/>
      <c r="FU81" s="304"/>
      <c r="FV81" s="304"/>
      <c r="FW81" s="304"/>
      <c r="FX81" s="304"/>
      <c r="FY81" s="304"/>
      <c r="FZ81" s="304"/>
      <c r="GA81" s="304"/>
      <c r="GB81" s="304"/>
    </row>
    <row r="82" spans="1:184" ht="15.75" x14ac:dyDescent="0.25">
      <c r="A82" s="492"/>
      <c r="B82" s="492"/>
      <c r="C82" s="492"/>
      <c r="D82" s="493"/>
      <c r="E82" s="493"/>
      <c r="F82" s="494"/>
      <c r="G82" s="493"/>
      <c r="H82" s="495"/>
      <c r="I82" s="495"/>
      <c r="J82" s="495"/>
      <c r="K82" s="495"/>
      <c r="L82" s="496"/>
      <c r="M82" s="495"/>
      <c r="N82" s="495"/>
      <c r="O82" s="495"/>
      <c r="P82" s="495"/>
      <c r="Q82" s="495"/>
      <c r="R82" s="495"/>
      <c r="S82" s="495"/>
      <c r="T82" s="495"/>
      <c r="U82" s="495"/>
      <c r="V82" s="495"/>
      <c r="W82" s="495"/>
      <c r="X82" s="495"/>
      <c r="Y82" s="495"/>
      <c r="Z82" s="495"/>
      <c r="AA82" s="495"/>
      <c r="AB82" s="495"/>
      <c r="AC82" s="495"/>
      <c r="AD82" s="495"/>
      <c r="AE82" s="497"/>
      <c r="AF82" s="497"/>
      <c r="AG82" s="305"/>
      <c r="AH82" s="318"/>
      <c r="AI82" s="487"/>
      <c r="AJ82" s="475"/>
      <c r="AK82" s="475"/>
      <c r="AL82" s="475"/>
      <c r="AM82" s="12"/>
      <c r="AN82" s="12"/>
      <c r="AO82" s="12"/>
      <c r="AP82" s="12"/>
      <c r="AQ82" s="12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  <c r="CG82" s="1"/>
      <c r="CH82" s="1"/>
      <c r="CI82" s="1"/>
      <c r="CJ82" s="1"/>
      <c r="CK82" s="1"/>
      <c r="CL82" s="1"/>
      <c r="CM82" s="1"/>
      <c r="CN82" s="1"/>
      <c r="CO82" s="1"/>
      <c r="CP82" s="1"/>
      <c r="CQ82" s="1"/>
      <c r="CR82" s="1"/>
      <c r="CS82" s="1"/>
      <c r="CT82" s="1"/>
      <c r="CU82" s="1"/>
      <c r="CV82" s="1"/>
      <c r="CW82" s="1"/>
      <c r="CX82" s="1"/>
      <c r="CY82" s="1"/>
      <c r="CZ82" s="1"/>
      <c r="DA82" s="1"/>
      <c r="DB82" s="1"/>
      <c r="DC82" s="1"/>
      <c r="DD82" s="1"/>
      <c r="DE82" s="1"/>
      <c r="DF82" s="1"/>
      <c r="DG82" s="1"/>
      <c r="DH82" s="1"/>
      <c r="DI82" s="1"/>
      <c r="DJ82" s="1"/>
      <c r="DK82" s="1"/>
      <c r="DL82" s="1"/>
      <c r="DM82" s="1"/>
      <c r="DN82" s="1"/>
      <c r="DO82" s="1"/>
      <c r="DP82" s="1"/>
      <c r="DQ82" s="1"/>
      <c r="DR82" s="1"/>
      <c r="DS82" s="1"/>
      <c r="DT82" s="1"/>
      <c r="DU82" s="1"/>
      <c r="DV82" s="1"/>
      <c r="DW82" s="1"/>
      <c r="DX82" s="1"/>
      <c r="DY82" s="1"/>
      <c r="DZ82" s="1"/>
      <c r="EA82" s="1"/>
      <c r="EB82" s="1"/>
      <c r="EC82" s="1"/>
      <c r="ED82" s="1"/>
      <c r="EE82" s="1"/>
      <c r="EF82" s="1"/>
      <c r="EG82" s="1"/>
      <c r="EH82" s="1"/>
      <c r="EI82" s="1"/>
      <c r="EJ82" s="1"/>
      <c r="EK82" s="1"/>
      <c r="EL82" s="1"/>
      <c r="EM82" s="1"/>
      <c r="EN82" s="1"/>
      <c r="EO82" s="1"/>
      <c r="EP82" s="1"/>
      <c r="EQ82" s="1"/>
      <c r="ER82" s="1"/>
      <c r="ES82" s="1"/>
      <c r="ET82" s="1"/>
      <c r="EU82" s="1"/>
      <c r="EV82" s="1"/>
      <c r="EW82" s="1"/>
      <c r="EX82" s="1"/>
      <c r="EY82" s="1"/>
      <c r="EZ82" s="1"/>
      <c r="FA82" s="1"/>
      <c r="FB82" s="1"/>
      <c r="FC82" s="1"/>
      <c r="FD82" s="1"/>
      <c r="FE82" s="1"/>
      <c r="FF82" s="1"/>
      <c r="FG82" s="1"/>
      <c r="FH82" s="1"/>
      <c r="FI82" s="1"/>
      <c r="FJ82" s="1"/>
      <c r="FK82" s="1"/>
      <c r="FL82" s="1"/>
      <c r="FM82" s="1"/>
      <c r="FN82" s="1"/>
      <c r="FO82" s="1"/>
      <c r="FP82" s="1"/>
      <c r="FQ82" s="1"/>
      <c r="FR82" s="1"/>
      <c r="FS82" s="1"/>
      <c r="FT82" s="1"/>
    </row>
    <row r="83" spans="1:184" ht="12.75" x14ac:dyDescent="0.2">
      <c r="A83" s="498"/>
      <c r="B83" s="499" t="s">
        <v>0</v>
      </c>
      <c r="C83" s="500" t="s">
        <v>0</v>
      </c>
      <c r="D83" s="500" t="s">
        <v>0</v>
      </c>
      <c r="E83" s="501" t="s">
        <v>0</v>
      </c>
      <c r="F83" s="499" t="s">
        <v>0</v>
      </c>
      <c r="G83" s="502" t="s">
        <v>0</v>
      </c>
      <c r="H83" s="503" t="s">
        <v>0</v>
      </c>
      <c r="I83" s="504" t="s">
        <v>0</v>
      </c>
      <c r="J83" s="505" t="s">
        <v>38</v>
      </c>
      <c r="K83" s="506" t="s">
        <v>38</v>
      </c>
      <c r="L83" s="506" t="s">
        <v>38</v>
      </c>
      <c r="M83" s="507" t="s">
        <v>38</v>
      </c>
      <c r="N83" s="508" t="s">
        <v>0</v>
      </c>
      <c r="O83" s="509" t="s">
        <v>0</v>
      </c>
      <c r="P83" s="510" t="s">
        <v>0</v>
      </c>
      <c r="Q83" s="631" t="s">
        <v>0</v>
      </c>
      <c r="R83" s="511" t="s">
        <v>0</v>
      </c>
      <c r="S83" s="511" t="s">
        <v>0</v>
      </c>
      <c r="T83" s="757" t="s">
        <v>0</v>
      </c>
      <c r="U83" s="660" t="s">
        <v>0</v>
      </c>
      <c r="V83" s="512" t="s">
        <v>0</v>
      </c>
      <c r="W83" s="512" t="s">
        <v>0</v>
      </c>
      <c r="X83" s="512" t="s">
        <v>0</v>
      </c>
      <c r="Y83" s="512" t="s">
        <v>0</v>
      </c>
      <c r="Z83" s="512" t="s">
        <v>0</v>
      </c>
      <c r="AA83" s="512" t="s">
        <v>0</v>
      </c>
      <c r="AB83" s="512" t="s">
        <v>0</v>
      </c>
      <c r="AC83" s="617" t="s">
        <v>0</v>
      </c>
      <c r="AD83" s="513" t="s">
        <v>0</v>
      </c>
      <c r="AE83" s="515" t="s">
        <v>43</v>
      </c>
      <c r="AF83" s="514" t="s">
        <v>129</v>
      </c>
      <c r="AG83" s="673" t="s">
        <v>84</v>
      </c>
      <c r="AH83" s="699" t="s">
        <v>33</v>
      </c>
      <c r="AI83" s="474"/>
      <c r="AJ83" s="475"/>
      <c r="AK83" s="475"/>
      <c r="AL83" s="475"/>
      <c r="AM83" s="12"/>
      <c r="AN83" s="12"/>
      <c r="AO83" s="12"/>
      <c r="AP83" s="12"/>
      <c r="AQ83" s="12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  <c r="CF83" s="1"/>
      <c r="CG83" s="1"/>
      <c r="CH83" s="1"/>
      <c r="CI83" s="1"/>
      <c r="CJ83" s="1"/>
      <c r="CK83" s="1"/>
      <c r="CL83" s="1"/>
      <c r="CM83" s="1"/>
      <c r="CN83" s="1"/>
      <c r="CO83" s="1"/>
      <c r="CP83" s="1"/>
      <c r="CQ83" s="1"/>
      <c r="CR83" s="1"/>
      <c r="CS83" s="1"/>
      <c r="CT83" s="1"/>
      <c r="CU83" s="1"/>
      <c r="CV83" s="1"/>
      <c r="CW83" s="1"/>
      <c r="CX83" s="1"/>
      <c r="CY83" s="1"/>
      <c r="CZ83" s="1"/>
      <c r="DA83" s="1"/>
      <c r="DB83" s="1"/>
      <c r="DC83" s="1"/>
      <c r="DD83" s="1"/>
      <c r="DE83" s="1"/>
      <c r="DF83" s="1"/>
      <c r="DG83" s="1"/>
      <c r="DH83" s="1"/>
      <c r="DI83" s="1"/>
      <c r="DJ83" s="1"/>
      <c r="DK83" s="1"/>
      <c r="DL83" s="1"/>
      <c r="DM83" s="1"/>
      <c r="DN83" s="1"/>
      <c r="DO83" s="1"/>
      <c r="DP83" s="1"/>
      <c r="DQ83" s="1"/>
      <c r="DR83" s="1"/>
      <c r="DS83" s="1"/>
      <c r="DT83" s="1"/>
      <c r="DU83" s="1"/>
      <c r="DV83" s="1"/>
      <c r="DW83" s="1"/>
      <c r="DX83" s="1"/>
      <c r="DY83" s="1"/>
      <c r="DZ83" s="1"/>
      <c r="EA83" s="1"/>
      <c r="EB83" s="1"/>
      <c r="EC83" s="1"/>
      <c r="ED83" s="1"/>
      <c r="EE83" s="1"/>
      <c r="EF83" s="1"/>
      <c r="EG83" s="1"/>
      <c r="EH83" s="1"/>
      <c r="EI83" s="1"/>
      <c r="EJ83" s="1"/>
      <c r="EK83" s="1"/>
      <c r="EL83" s="1"/>
      <c r="EM83" s="1"/>
      <c r="EN83" s="1"/>
      <c r="EO83" s="1"/>
      <c r="EP83" s="1"/>
      <c r="EQ83" s="1"/>
      <c r="ER83" s="1"/>
      <c r="ES83" s="1"/>
      <c r="ET83" s="1"/>
      <c r="EU83" s="1"/>
      <c r="EV83" s="1"/>
      <c r="EW83" s="1"/>
      <c r="EX83" s="1"/>
      <c r="EY83" s="1"/>
      <c r="EZ83" s="1"/>
      <c r="FA83" s="1"/>
      <c r="FB83" s="1"/>
      <c r="FC83" s="1"/>
      <c r="FD83" s="1"/>
      <c r="FE83" s="1"/>
      <c r="FF83" s="1"/>
      <c r="FG83" s="1"/>
      <c r="FH83" s="1"/>
      <c r="FI83" s="1"/>
      <c r="FJ83" s="1"/>
      <c r="FK83" s="1"/>
      <c r="FL83" s="1"/>
      <c r="FM83" s="1"/>
      <c r="FN83" s="1"/>
      <c r="FO83" s="1"/>
      <c r="FP83" s="1"/>
      <c r="FQ83" s="1"/>
      <c r="FR83" s="1"/>
      <c r="FS83" s="1"/>
      <c r="FT83" s="1"/>
      <c r="FU83" s="1"/>
      <c r="FV83" s="1"/>
      <c r="FW83" s="1"/>
      <c r="FX83" s="1"/>
      <c r="FY83" s="1"/>
      <c r="FZ83" s="1"/>
      <c r="GA83" s="1"/>
      <c r="GB83" s="1"/>
    </row>
    <row r="84" spans="1:184" ht="13.5" thickBot="1" x14ac:dyDescent="0.25">
      <c r="A84" s="518" t="s">
        <v>100</v>
      </c>
      <c r="B84" s="519">
        <v>1996</v>
      </c>
      <c r="C84" s="520">
        <v>1997</v>
      </c>
      <c r="D84" s="520">
        <v>1998</v>
      </c>
      <c r="E84" s="521">
        <v>1999</v>
      </c>
      <c r="F84" s="519">
        <v>2000</v>
      </c>
      <c r="G84" s="522">
        <v>2001</v>
      </c>
      <c r="H84" s="523">
        <v>2002</v>
      </c>
      <c r="I84" s="524">
        <v>2003</v>
      </c>
      <c r="J84" s="525">
        <v>2004</v>
      </c>
      <c r="K84" s="526">
        <v>2005</v>
      </c>
      <c r="L84" s="526">
        <v>2006</v>
      </c>
      <c r="M84" s="527">
        <v>2007</v>
      </c>
      <c r="N84" s="528">
        <v>2008</v>
      </c>
      <c r="O84" s="572">
        <v>2009</v>
      </c>
      <c r="P84" s="530">
        <v>2010</v>
      </c>
      <c r="Q84" s="632">
        <v>2011</v>
      </c>
      <c r="R84" s="531">
        <v>2012</v>
      </c>
      <c r="S84" s="531">
        <v>2013</v>
      </c>
      <c r="T84" s="767">
        <v>2014</v>
      </c>
      <c r="U84" s="661">
        <v>2015</v>
      </c>
      <c r="V84" s="532">
        <v>2016</v>
      </c>
      <c r="W84" s="532">
        <v>2017</v>
      </c>
      <c r="X84" s="532">
        <v>2018</v>
      </c>
      <c r="Y84" s="532">
        <v>2019</v>
      </c>
      <c r="Z84" s="532">
        <v>2020</v>
      </c>
      <c r="AA84" s="532">
        <v>2021</v>
      </c>
      <c r="AB84" s="532">
        <v>2022</v>
      </c>
      <c r="AC84" s="718">
        <v>2023</v>
      </c>
      <c r="AD84" s="533">
        <v>2024</v>
      </c>
      <c r="AE84" s="535" t="s">
        <v>2</v>
      </c>
      <c r="AF84" s="534" t="s">
        <v>130</v>
      </c>
      <c r="AG84" s="674" t="s">
        <v>41</v>
      </c>
      <c r="AH84" s="700" t="s">
        <v>1</v>
      </c>
      <c r="AI84" s="538"/>
      <c r="AJ84" s="476"/>
      <c r="AK84" s="475"/>
      <c r="AL84" s="475"/>
      <c r="AM84" s="12"/>
      <c r="AN84" s="12"/>
      <c r="AO84" s="12"/>
      <c r="AP84" s="12"/>
      <c r="AQ84" s="12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  <c r="BZ84" s="1"/>
      <c r="CA84" s="1"/>
      <c r="CB84" s="1"/>
      <c r="CC84" s="1"/>
      <c r="CD84" s="1"/>
      <c r="CE84" s="1"/>
      <c r="CF84" s="1"/>
      <c r="CG84" s="1"/>
      <c r="CH84" s="1"/>
      <c r="CI84" s="1"/>
      <c r="CJ84" s="1"/>
      <c r="CK84" s="1"/>
      <c r="CL84" s="1"/>
      <c r="CM84" s="1"/>
      <c r="CN84" s="1"/>
      <c r="CO84" s="1"/>
      <c r="CP84" s="1"/>
      <c r="CQ84" s="1"/>
      <c r="CR84" s="1"/>
      <c r="CS84" s="1"/>
      <c r="CT84" s="1"/>
      <c r="CU84" s="1"/>
      <c r="CV84" s="1"/>
      <c r="CW84" s="1"/>
      <c r="CX84" s="1"/>
      <c r="CY84" s="1"/>
      <c r="CZ84" s="1"/>
      <c r="DA84" s="1"/>
      <c r="DB84" s="1"/>
      <c r="DC84" s="1"/>
      <c r="DD84" s="1"/>
      <c r="DE84" s="1"/>
      <c r="DF84" s="1"/>
      <c r="DG84" s="1"/>
      <c r="DH84" s="1"/>
      <c r="DI84" s="1"/>
      <c r="DJ84" s="1"/>
      <c r="DK84" s="1"/>
      <c r="DL84" s="1"/>
      <c r="DM84" s="1"/>
      <c r="DN84" s="1"/>
      <c r="DO84" s="1"/>
      <c r="DP84" s="1"/>
      <c r="DQ84" s="1"/>
      <c r="DR84" s="1"/>
      <c r="DS84" s="1"/>
      <c r="DT84" s="1"/>
      <c r="DU84" s="1"/>
      <c r="DV84" s="1"/>
      <c r="DW84" s="1"/>
      <c r="DX84" s="1"/>
      <c r="DY84" s="1"/>
      <c r="DZ84" s="1"/>
      <c r="EA84" s="1"/>
      <c r="EB84" s="1"/>
      <c r="EC84" s="1"/>
      <c r="ED84" s="1"/>
      <c r="EE84" s="1"/>
      <c r="EF84" s="1"/>
      <c r="EG84" s="1"/>
      <c r="EH84" s="1"/>
      <c r="EI84" s="1"/>
      <c r="EJ84" s="1"/>
      <c r="EK84" s="1"/>
      <c r="EL84" s="1"/>
      <c r="EM84" s="1"/>
      <c r="EN84" s="1"/>
      <c r="EO84" s="1"/>
      <c r="EP84" s="1"/>
      <c r="EQ84" s="1"/>
      <c r="ER84" s="1"/>
      <c r="ES84" s="1"/>
      <c r="ET84" s="1"/>
      <c r="EU84" s="1"/>
      <c r="EV84" s="1"/>
      <c r="EW84" s="1"/>
      <c r="EX84" s="1"/>
      <c r="EY84" s="1"/>
      <c r="EZ84" s="1"/>
      <c r="FA84" s="1"/>
      <c r="FB84" s="1"/>
      <c r="FC84" s="1"/>
      <c r="FD84" s="1"/>
      <c r="FE84" s="1"/>
      <c r="FF84" s="1"/>
      <c r="FG84" s="1"/>
      <c r="FH84" s="1"/>
      <c r="FI84" s="1"/>
      <c r="FJ84" s="1"/>
      <c r="FK84" s="1"/>
      <c r="FL84" s="1"/>
      <c r="FM84" s="1"/>
      <c r="FN84" s="1"/>
      <c r="FO84" s="1"/>
      <c r="FP84" s="1"/>
      <c r="FQ84" s="1"/>
      <c r="FR84" s="1"/>
      <c r="FS84" s="1"/>
      <c r="FT84" s="1"/>
    </row>
    <row r="85" spans="1:184" ht="12.75" thickTop="1" x14ac:dyDescent="0.2">
      <c r="A85" s="573" t="s">
        <v>31</v>
      </c>
      <c r="B85" s="197"/>
      <c r="C85" s="197"/>
      <c r="D85" s="198"/>
      <c r="E85" s="198"/>
      <c r="F85" s="197"/>
      <c r="G85" s="197"/>
      <c r="H85" s="197"/>
      <c r="I85" s="197"/>
      <c r="J85" s="197"/>
      <c r="K85" s="197"/>
      <c r="L85" s="197"/>
      <c r="M85" s="197"/>
      <c r="N85" s="197"/>
      <c r="O85" s="197"/>
      <c r="P85" s="199"/>
      <c r="Q85" s="199"/>
      <c r="R85" s="199"/>
      <c r="S85" s="199"/>
      <c r="T85" s="199"/>
      <c r="U85" s="199"/>
      <c r="V85" s="199"/>
      <c r="W85" s="199"/>
      <c r="X85" s="199"/>
      <c r="Y85" s="199"/>
      <c r="Z85" s="199"/>
      <c r="AA85" s="199"/>
      <c r="AB85" s="199"/>
      <c r="AC85" s="199"/>
      <c r="AD85" s="199"/>
      <c r="AE85" s="200"/>
      <c r="AF85" s="200"/>
      <c r="AG85" s="199"/>
      <c r="AH85" s="201"/>
      <c r="AI85" s="474"/>
      <c r="AJ85" s="475"/>
      <c r="AK85" s="475"/>
      <c r="AL85" s="475"/>
      <c r="AM85" s="12"/>
      <c r="AN85" s="12"/>
      <c r="AO85" s="12"/>
      <c r="AP85" s="12"/>
      <c r="AQ85" s="12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  <c r="CB85" s="1"/>
      <c r="CC85" s="1"/>
      <c r="CD85" s="1"/>
      <c r="CE85" s="1"/>
      <c r="CF85" s="1"/>
      <c r="CG85" s="1"/>
      <c r="CH85" s="1"/>
      <c r="CI85" s="1"/>
      <c r="CJ85" s="1"/>
      <c r="CK85" s="1"/>
      <c r="CL85" s="1"/>
      <c r="CM85" s="1"/>
      <c r="CN85" s="1"/>
      <c r="CO85" s="1"/>
      <c r="CP85" s="1"/>
      <c r="CQ85" s="1"/>
      <c r="CR85" s="1"/>
      <c r="CS85" s="1"/>
      <c r="CT85" s="1"/>
      <c r="CU85" s="1"/>
      <c r="CV85" s="1"/>
      <c r="CW85" s="1"/>
      <c r="CX85" s="1"/>
      <c r="CY85" s="1"/>
      <c r="CZ85" s="1"/>
      <c r="DA85" s="1"/>
      <c r="DB85" s="1"/>
      <c r="DC85" s="1"/>
      <c r="DD85" s="1"/>
      <c r="DE85" s="1"/>
      <c r="DF85" s="1"/>
      <c r="DG85" s="1"/>
      <c r="DH85" s="1"/>
      <c r="DI85" s="1"/>
      <c r="DJ85" s="1"/>
      <c r="DK85" s="1"/>
      <c r="DL85" s="1"/>
      <c r="DM85" s="1"/>
      <c r="DN85" s="1"/>
      <c r="DO85" s="1"/>
      <c r="DP85" s="1"/>
      <c r="DQ85" s="1"/>
      <c r="DR85" s="1"/>
      <c r="DS85" s="1"/>
      <c r="DT85" s="1"/>
      <c r="DU85" s="1"/>
      <c r="DV85" s="1"/>
      <c r="DW85" s="1"/>
      <c r="DX85" s="1"/>
      <c r="DY85" s="1"/>
      <c r="DZ85" s="1"/>
      <c r="EA85" s="1"/>
      <c r="EB85" s="1"/>
      <c r="EC85" s="1"/>
      <c r="ED85" s="1"/>
      <c r="EE85" s="1"/>
      <c r="EF85" s="1"/>
      <c r="EG85" s="1"/>
      <c r="EH85" s="1"/>
      <c r="EI85" s="1"/>
      <c r="EJ85" s="1"/>
      <c r="EK85" s="1"/>
      <c r="EL85" s="1"/>
      <c r="EM85" s="1"/>
      <c r="EN85" s="1"/>
      <c r="EO85" s="1"/>
      <c r="EP85" s="1"/>
      <c r="EQ85" s="1"/>
      <c r="ER85" s="1"/>
      <c r="ES85" s="1"/>
      <c r="ET85" s="1"/>
      <c r="EU85" s="1"/>
      <c r="EV85" s="1"/>
      <c r="EW85" s="1"/>
      <c r="EX85" s="1"/>
      <c r="EY85" s="1"/>
      <c r="EZ85" s="1"/>
      <c r="FA85" s="1"/>
      <c r="FB85" s="1"/>
      <c r="FC85" s="1"/>
      <c r="FD85" s="1"/>
      <c r="FE85" s="1"/>
      <c r="FF85" s="1"/>
      <c r="FG85" s="1"/>
      <c r="FH85" s="1"/>
      <c r="FI85" s="1"/>
      <c r="FJ85" s="1"/>
      <c r="FK85" s="1"/>
      <c r="FL85" s="1"/>
      <c r="FM85" s="1"/>
      <c r="FN85" s="1"/>
      <c r="FO85" s="1"/>
      <c r="FP85" s="1"/>
      <c r="FQ85" s="1"/>
      <c r="FR85" s="1"/>
      <c r="FS85" s="1"/>
      <c r="FT85" s="1"/>
      <c r="FU85" s="1"/>
      <c r="FV85" s="1"/>
      <c r="FW85" s="1"/>
      <c r="FX85" s="1"/>
      <c r="FY85" s="1"/>
      <c r="FZ85" s="1"/>
      <c r="GA85" s="1"/>
      <c r="GB85" s="1"/>
    </row>
    <row r="86" spans="1:184" x14ac:dyDescent="0.2">
      <c r="A86" s="574" t="s">
        <v>63</v>
      </c>
      <c r="B86" s="26"/>
      <c r="C86" s="26"/>
      <c r="D86" s="202"/>
      <c r="E86" s="202"/>
      <c r="F86" s="26"/>
      <c r="G86" s="203"/>
      <c r="H86" s="203"/>
      <c r="I86" s="203"/>
      <c r="J86" s="26"/>
      <c r="K86" s="26"/>
      <c r="L86" s="26"/>
      <c r="M86" s="26"/>
      <c r="N86" s="26"/>
      <c r="O86" s="26"/>
      <c r="P86" s="204"/>
      <c r="Q86" s="204"/>
      <c r="R86" s="204"/>
      <c r="S86" s="204"/>
      <c r="T86" s="204"/>
      <c r="U86" s="204"/>
      <c r="V86" s="204"/>
      <c r="W86" s="204"/>
      <c r="X86" s="204"/>
      <c r="Y86" s="204"/>
      <c r="Z86" s="204"/>
      <c r="AA86" s="204"/>
      <c r="AB86" s="204"/>
      <c r="AC86" s="204"/>
      <c r="AD86" s="204"/>
      <c r="AE86" s="30"/>
      <c r="AF86" s="30"/>
      <c r="AG86" s="31"/>
      <c r="AH86" s="32"/>
      <c r="AI86" s="538"/>
      <c r="AJ86" s="476"/>
      <c r="AK86" s="475"/>
      <c r="AL86" s="475"/>
      <c r="AM86" s="12"/>
      <c r="AN86" s="12"/>
      <c r="AO86" s="12"/>
      <c r="AP86" s="12"/>
      <c r="AQ86" s="12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  <c r="CB86" s="1"/>
      <c r="CC86" s="1"/>
      <c r="CD86" s="1"/>
      <c r="CE86" s="1"/>
      <c r="CF86" s="1"/>
      <c r="CG86" s="1"/>
      <c r="CH86" s="1"/>
      <c r="CI86" s="1"/>
      <c r="CJ86" s="1"/>
      <c r="CK86" s="1"/>
      <c r="CL86" s="1"/>
      <c r="CM86" s="1"/>
      <c r="CN86" s="1"/>
      <c r="CO86" s="1"/>
      <c r="CP86" s="1"/>
      <c r="CQ86" s="1"/>
      <c r="CR86" s="1"/>
      <c r="CS86" s="1"/>
      <c r="CT86" s="1"/>
      <c r="CU86" s="1"/>
      <c r="CV86" s="1"/>
      <c r="CW86" s="1"/>
      <c r="CX86" s="1"/>
      <c r="CY86" s="1"/>
      <c r="CZ86" s="1"/>
      <c r="DA86" s="1"/>
      <c r="DB86" s="1"/>
      <c r="DC86" s="1"/>
      <c r="DD86" s="1"/>
      <c r="DE86" s="1"/>
      <c r="DF86" s="1"/>
      <c r="DG86" s="1"/>
      <c r="DH86" s="1"/>
      <c r="DI86" s="1"/>
      <c r="DJ86" s="1"/>
      <c r="DK86" s="1"/>
      <c r="DL86" s="1"/>
      <c r="DM86" s="1"/>
      <c r="DN86" s="1"/>
      <c r="DO86" s="1"/>
      <c r="DP86" s="1"/>
      <c r="DQ86" s="1"/>
      <c r="DR86" s="1"/>
      <c r="DS86" s="1"/>
      <c r="DT86" s="1"/>
      <c r="DU86" s="1"/>
      <c r="DV86" s="1"/>
      <c r="DW86" s="1"/>
      <c r="DX86" s="1"/>
      <c r="DY86" s="1"/>
      <c r="DZ86" s="1"/>
      <c r="EA86" s="1"/>
      <c r="EB86" s="1"/>
      <c r="EC86" s="1"/>
      <c r="ED86" s="1"/>
      <c r="EE86" s="1"/>
      <c r="EF86" s="1"/>
      <c r="EG86" s="1"/>
      <c r="EH86" s="1"/>
      <c r="EI86" s="1"/>
      <c r="EJ86" s="1"/>
      <c r="EK86" s="1"/>
      <c r="EL86" s="1"/>
      <c r="EM86" s="1"/>
      <c r="EN86" s="1"/>
      <c r="EO86" s="1"/>
      <c r="EP86" s="1"/>
      <c r="EQ86" s="1"/>
      <c r="ER86" s="1"/>
      <c r="ES86" s="1"/>
      <c r="ET86" s="1"/>
      <c r="EU86" s="1"/>
      <c r="EV86" s="1"/>
      <c r="EW86" s="1"/>
      <c r="EX86" s="1"/>
      <c r="EY86" s="1"/>
      <c r="EZ86" s="1"/>
      <c r="FA86" s="1"/>
      <c r="FB86" s="1"/>
      <c r="FC86" s="1"/>
      <c r="FD86" s="1"/>
      <c r="FE86" s="1"/>
      <c r="FF86" s="1"/>
      <c r="FG86" s="1"/>
      <c r="FH86" s="1"/>
      <c r="FI86" s="1"/>
      <c r="FJ86" s="1"/>
      <c r="FK86" s="1"/>
      <c r="FL86" s="1"/>
      <c r="FM86" s="1"/>
      <c r="FN86" s="1"/>
      <c r="FO86" s="1"/>
      <c r="FP86" s="1"/>
      <c r="FQ86" s="1"/>
      <c r="FR86" s="1"/>
      <c r="FS86" s="1"/>
      <c r="FT86" s="1"/>
    </row>
    <row r="87" spans="1:184" x14ac:dyDescent="0.2">
      <c r="A87" s="539" t="s">
        <v>64</v>
      </c>
      <c r="B87" s="33"/>
      <c r="C87" s="33"/>
      <c r="D87" s="34"/>
      <c r="E87" s="34"/>
      <c r="F87" s="33"/>
      <c r="G87" s="35"/>
      <c r="H87" s="35"/>
      <c r="I87" s="35"/>
      <c r="J87" s="33"/>
      <c r="K87" s="33"/>
      <c r="L87" s="33"/>
      <c r="M87" s="33"/>
      <c r="N87" s="33"/>
      <c r="O87" s="33"/>
      <c r="P87" s="36"/>
      <c r="Q87" s="36"/>
      <c r="R87" s="36"/>
      <c r="S87" s="36"/>
      <c r="T87" s="36"/>
      <c r="U87" s="36"/>
      <c r="V87" s="36"/>
      <c r="W87" s="36"/>
      <c r="X87" s="36"/>
      <c r="Y87" s="36"/>
      <c r="Z87" s="36"/>
      <c r="AA87" s="36"/>
      <c r="AB87" s="36"/>
      <c r="AC87" s="36"/>
      <c r="AD87" s="36"/>
      <c r="AE87" s="37"/>
      <c r="AF87" s="37"/>
      <c r="AG87" s="38"/>
      <c r="AH87" s="39"/>
      <c r="AI87" s="538"/>
      <c r="AJ87" s="476"/>
      <c r="AK87" s="475"/>
      <c r="AL87" s="475"/>
      <c r="AM87" s="12"/>
      <c r="AN87" s="12"/>
      <c r="AO87" s="12"/>
      <c r="AP87" s="12"/>
      <c r="AQ87" s="12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  <c r="CB87" s="1"/>
      <c r="CC87" s="1"/>
      <c r="CD87" s="1"/>
      <c r="CE87" s="1"/>
      <c r="CF87" s="1"/>
      <c r="CG87" s="1"/>
      <c r="CH87" s="1"/>
      <c r="CI87" s="1"/>
      <c r="CJ87" s="1"/>
      <c r="CK87" s="1"/>
      <c r="CL87" s="1"/>
      <c r="CM87" s="1"/>
      <c r="CN87" s="1"/>
      <c r="CO87" s="1"/>
      <c r="CP87" s="1"/>
      <c r="CQ87" s="1"/>
      <c r="CR87" s="1"/>
      <c r="CS87" s="1"/>
      <c r="CT87" s="1"/>
      <c r="CU87" s="1"/>
      <c r="CV87" s="1"/>
      <c r="CW87" s="1"/>
      <c r="CX87" s="1"/>
      <c r="CY87" s="1"/>
      <c r="CZ87" s="1"/>
      <c r="DA87" s="1"/>
      <c r="DB87" s="1"/>
      <c r="DC87" s="1"/>
      <c r="DD87" s="1"/>
      <c r="DE87" s="1"/>
      <c r="DF87" s="1"/>
      <c r="DG87" s="1"/>
      <c r="DH87" s="1"/>
      <c r="DI87" s="1"/>
      <c r="DJ87" s="1"/>
      <c r="DK87" s="1"/>
      <c r="DL87" s="1"/>
      <c r="DM87" s="1"/>
      <c r="DN87" s="1"/>
      <c r="DO87" s="1"/>
      <c r="DP87" s="1"/>
      <c r="DQ87" s="1"/>
      <c r="DR87" s="1"/>
      <c r="DS87" s="1"/>
      <c r="DT87" s="1"/>
      <c r="DU87" s="1"/>
      <c r="DV87" s="1"/>
      <c r="DW87" s="1"/>
      <c r="DX87" s="1"/>
      <c r="DY87" s="1"/>
      <c r="DZ87" s="1"/>
      <c r="EA87" s="1"/>
      <c r="EB87" s="1"/>
      <c r="EC87" s="1"/>
      <c r="ED87" s="1"/>
      <c r="EE87" s="1"/>
      <c r="EF87" s="1"/>
      <c r="EG87" s="1"/>
      <c r="EH87" s="1"/>
      <c r="EI87" s="1"/>
      <c r="EJ87" s="1"/>
      <c r="EK87" s="1"/>
      <c r="EL87" s="1"/>
      <c r="EM87" s="1"/>
      <c r="EN87" s="1"/>
      <c r="EO87" s="1"/>
      <c r="EP87" s="1"/>
      <c r="EQ87" s="1"/>
      <c r="ER87" s="1"/>
      <c r="ES87" s="1"/>
      <c r="ET87" s="1"/>
      <c r="EU87" s="1"/>
      <c r="EV87" s="1"/>
      <c r="EW87" s="1"/>
      <c r="EX87" s="1"/>
      <c r="EY87" s="1"/>
      <c r="EZ87" s="1"/>
      <c r="FA87" s="1"/>
      <c r="FB87" s="1"/>
      <c r="FC87" s="1"/>
      <c r="FD87" s="1"/>
      <c r="FE87" s="1"/>
      <c r="FF87" s="1"/>
      <c r="FG87" s="1"/>
      <c r="FH87" s="1"/>
      <c r="FI87" s="1"/>
      <c r="FJ87" s="1"/>
      <c r="FK87" s="1"/>
      <c r="FL87" s="1"/>
      <c r="FM87" s="1"/>
      <c r="FN87" s="1"/>
      <c r="FO87" s="1"/>
      <c r="FP87" s="1"/>
      <c r="FQ87" s="1"/>
      <c r="FR87" s="1"/>
      <c r="FS87" s="1"/>
      <c r="FT87" s="1"/>
    </row>
    <row r="88" spans="1:184" x14ac:dyDescent="0.2">
      <c r="A88" s="540" t="s">
        <v>117</v>
      </c>
      <c r="B88" s="58">
        <v>0</v>
      </c>
      <c r="C88" s="62">
        <v>0</v>
      </c>
      <c r="D88" s="24">
        <v>0</v>
      </c>
      <c r="E88" s="24">
        <v>0</v>
      </c>
      <c r="F88" s="62">
        <v>0</v>
      </c>
      <c r="G88" s="205">
        <v>0</v>
      </c>
      <c r="H88" s="205">
        <v>0</v>
      </c>
      <c r="I88" s="206">
        <v>0</v>
      </c>
      <c r="J88" s="62">
        <v>0</v>
      </c>
      <c r="K88" s="62">
        <v>0</v>
      </c>
      <c r="L88" s="62">
        <v>0</v>
      </c>
      <c r="M88" s="7">
        <v>0</v>
      </c>
      <c r="N88" s="353">
        <v>0</v>
      </c>
      <c r="O88" s="61">
        <v>0</v>
      </c>
      <c r="P88" s="207">
        <v>0</v>
      </c>
      <c r="Q88" s="364">
        <v>0</v>
      </c>
      <c r="R88" s="460">
        <v>0</v>
      </c>
      <c r="S88" s="460">
        <v>0</v>
      </c>
      <c r="T88" s="466">
        <v>0</v>
      </c>
      <c r="U88" s="245">
        <v>0</v>
      </c>
      <c r="V88" s="62">
        <v>5</v>
      </c>
      <c r="W88" s="62">
        <v>8</v>
      </c>
      <c r="X88" s="62">
        <v>13</v>
      </c>
      <c r="Y88" s="62">
        <v>14</v>
      </c>
      <c r="Z88" s="10">
        <v>9</v>
      </c>
      <c r="AA88" s="10">
        <v>6</v>
      </c>
      <c r="AB88" s="10">
        <v>0</v>
      </c>
      <c r="AC88" s="621">
        <v>0</v>
      </c>
      <c r="AD88" s="438">
        <v>0</v>
      </c>
      <c r="AE88" s="412" t="str">
        <f t="shared" ref="AE88:AE138" si="37">IF(AD88&gt;20,(AD88-AC88)/AC88," ")</f>
        <v xml:space="preserve"> </v>
      </c>
      <c r="AF88" s="47" t="str">
        <f t="shared" ref="AF88:AF138" si="38">IF(AD88&gt;20,(AD88-Y88)/Y88,"")</f>
        <v/>
      </c>
      <c r="AG88" s="47" t="str">
        <f t="shared" ref="AG88:AG138" si="39">IF(T88=0,"  ",IF(AD88&gt;20,(AD88-T88)/T88," "))</f>
        <v xml:space="preserve">  </v>
      </c>
      <c r="AH88" s="734" t="str">
        <f>IF(AB88=0,"  ",IF(AB88=0,"  ",AVERAGE(AB88:AD88)))</f>
        <v xml:space="preserve">  </v>
      </c>
      <c r="AI88" s="487"/>
      <c r="AJ88" s="475"/>
      <c r="AK88" s="475"/>
      <c r="AL88" s="475"/>
      <c r="AM88" s="12"/>
      <c r="AN88" s="12"/>
      <c r="AO88" s="12"/>
      <c r="AP88" s="12"/>
      <c r="AQ88" s="12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  <c r="CB88" s="1"/>
      <c r="CC88" s="1"/>
      <c r="CD88" s="1"/>
      <c r="CE88" s="1"/>
      <c r="CF88" s="1"/>
      <c r="CG88" s="1"/>
      <c r="CH88" s="1"/>
      <c r="CI88" s="1"/>
      <c r="CJ88" s="1"/>
      <c r="CK88" s="1"/>
      <c r="CL88" s="1"/>
      <c r="CM88" s="1"/>
      <c r="CN88" s="1"/>
      <c r="CO88" s="1"/>
      <c r="CP88" s="1"/>
      <c r="CQ88" s="1"/>
      <c r="CR88" s="1"/>
      <c r="CS88" s="1"/>
      <c r="CT88" s="1"/>
      <c r="CU88" s="1"/>
      <c r="CV88" s="1"/>
      <c r="CW88" s="1"/>
      <c r="CX88" s="1"/>
      <c r="CY88" s="1"/>
      <c r="CZ88" s="1"/>
      <c r="DA88" s="1"/>
      <c r="DB88" s="1"/>
      <c r="DC88" s="1"/>
      <c r="DD88" s="1"/>
      <c r="DE88" s="1"/>
      <c r="DF88" s="1"/>
      <c r="DG88" s="1"/>
      <c r="DH88" s="1"/>
      <c r="DI88" s="1"/>
      <c r="DJ88" s="1"/>
      <c r="DK88" s="1"/>
      <c r="DL88" s="1"/>
      <c r="DM88" s="1"/>
      <c r="DN88" s="1"/>
      <c r="DO88" s="1"/>
      <c r="DP88" s="1"/>
      <c r="DQ88" s="1"/>
      <c r="DR88" s="1"/>
      <c r="DS88" s="1"/>
      <c r="DT88" s="1"/>
      <c r="DU88" s="1"/>
      <c r="DV88" s="1"/>
      <c r="DW88" s="1"/>
      <c r="DX88" s="1"/>
      <c r="DY88" s="1"/>
      <c r="DZ88" s="1"/>
      <c r="EA88" s="1"/>
      <c r="EB88" s="1"/>
      <c r="EC88" s="1"/>
      <c r="ED88" s="1"/>
      <c r="EE88" s="1"/>
      <c r="EF88" s="1"/>
      <c r="EG88" s="1"/>
      <c r="EH88" s="1"/>
      <c r="EI88" s="1"/>
      <c r="EJ88" s="1"/>
      <c r="EK88" s="1"/>
      <c r="EL88" s="1"/>
      <c r="EM88" s="1"/>
      <c r="EN88" s="1"/>
      <c r="EO88" s="1"/>
      <c r="EP88" s="1"/>
      <c r="EQ88" s="1"/>
      <c r="ER88" s="1"/>
      <c r="ES88" s="1"/>
      <c r="ET88" s="1"/>
      <c r="EU88" s="1"/>
      <c r="EV88" s="1"/>
      <c r="EW88" s="1"/>
      <c r="EX88" s="1"/>
      <c r="EY88" s="1"/>
      <c r="EZ88" s="1"/>
      <c r="FA88" s="1"/>
      <c r="FB88" s="1"/>
      <c r="FC88" s="1"/>
      <c r="FD88" s="1"/>
      <c r="FE88" s="1"/>
      <c r="FF88" s="1"/>
      <c r="FG88" s="1"/>
      <c r="FH88" s="1"/>
      <c r="FI88" s="1"/>
      <c r="FJ88" s="1"/>
      <c r="FK88" s="1"/>
      <c r="FL88" s="1"/>
      <c r="FM88" s="1"/>
      <c r="FN88" s="1"/>
      <c r="FO88" s="1"/>
      <c r="FP88" s="1"/>
      <c r="FQ88" s="1"/>
      <c r="FR88" s="1"/>
      <c r="FS88" s="1"/>
      <c r="FT88" s="1"/>
      <c r="FU88" s="1"/>
      <c r="FV88" s="1"/>
      <c r="FW88" s="1"/>
      <c r="FX88" s="1"/>
      <c r="FY88" s="1"/>
      <c r="FZ88" s="1"/>
      <c r="GA88" s="1"/>
      <c r="GB88" s="1"/>
    </row>
    <row r="89" spans="1:184" s="554" customFormat="1" ht="12.75" x14ac:dyDescent="0.2">
      <c r="A89" s="543" t="s">
        <v>101</v>
      </c>
      <c r="B89" s="58">
        <v>0</v>
      </c>
      <c r="C89" s="62">
        <v>0</v>
      </c>
      <c r="D89" s="24">
        <v>0</v>
      </c>
      <c r="E89" s="24">
        <v>0</v>
      </c>
      <c r="F89" s="62">
        <v>10</v>
      </c>
      <c r="G89" s="205">
        <v>14</v>
      </c>
      <c r="H89" s="205">
        <v>18</v>
      </c>
      <c r="I89" s="206">
        <v>17</v>
      </c>
      <c r="J89" s="62">
        <v>18</v>
      </c>
      <c r="K89" s="62">
        <v>24</v>
      </c>
      <c r="L89" s="62">
        <v>25</v>
      </c>
      <c r="M89" s="7">
        <v>24</v>
      </c>
      <c r="N89" s="353">
        <v>38</v>
      </c>
      <c r="O89" s="243">
        <v>49</v>
      </c>
      <c r="P89" s="245">
        <v>47</v>
      </c>
      <c r="Q89" s="364">
        <v>51</v>
      </c>
      <c r="R89" s="460">
        <v>56</v>
      </c>
      <c r="S89" s="460">
        <v>42</v>
      </c>
      <c r="T89" s="726">
        <v>50</v>
      </c>
      <c r="U89" s="245">
        <v>54</v>
      </c>
      <c r="V89" s="62">
        <v>38</v>
      </c>
      <c r="W89" s="62">
        <v>30</v>
      </c>
      <c r="X89" s="62">
        <v>27</v>
      </c>
      <c r="Y89" s="62">
        <v>28</v>
      </c>
      <c r="Z89" s="10">
        <v>25</v>
      </c>
      <c r="AA89" s="10">
        <v>28</v>
      </c>
      <c r="AB89" s="10">
        <v>26</v>
      </c>
      <c r="AC89" s="277">
        <v>26</v>
      </c>
      <c r="AD89" s="438">
        <v>29</v>
      </c>
      <c r="AE89" s="412">
        <f t="shared" si="37"/>
        <v>0.11538461538461539</v>
      </c>
      <c r="AF89" s="47">
        <f t="shared" si="38"/>
        <v>3.5714285714285712E-2</v>
      </c>
      <c r="AG89" s="47">
        <f t="shared" si="39"/>
        <v>-0.42</v>
      </c>
      <c r="AH89" s="734">
        <f t="shared" ref="AH89:AH138" si="40">IF(AB89=0,"  ",IF(AB89=0,"  ",AVERAGE(AB89:AD89)))</f>
        <v>27</v>
      </c>
      <c r="AI89" s="487"/>
      <c r="AJ89" s="475"/>
      <c r="AK89" s="475"/>
      <c r="AL89" s="475"/>
      <c r="AM89" s="12"/>
      <c r="AN89" s="12"/>
      <c r="AO89" s="12"/>
      <c r="AP89" s="12"/>
      <c r="AQ89" s="12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  <c r="CB89" s="1"/>
      <c r="CC89" s="1"/>
      <c r="CD89" s="1"/>
      <c r="CE89" s="1"/>
      <c r="CF89" s="1"/>
      <c r="CG89" s="1"/>
      <c r="CH89" s="1"/>
      <c r="CI89" s="1"/>
      <c r="CJ89" s="1"/>
      <c r="CK89" s="1"/>
      <c r="CL89" s="1"/>
      <c r="CM89" s="1"/>
      <c r="CN89" s="1"/>
      <c r="CO89" s="1"/>
      <c r="CP89" s="1"/>
      <c r="CQ89" s="1"/>
      <c r="CR89" s="1"/>
      <c r="CS89" s="1"/>
      <c r="CT89" s="1"/>
      <c r="CU89" s="1"/>
      <c r="CV89" s="1"/>
      <c r="CW89" s="1"/>
      <c r="CX89" s="1"/>
      <c r="CY89" s="1"/>
      <c r="CZ89" s="1"/>
      <c r="DA89" s="1"/>
      <c r="DB89" s="1"/>
      <c r="DC89" s="1"/>
      <c r="DD89" s="1"/>
      <c r="DE89" s="1"/>
      <c r="DF89" s="1"/>
      <c r="DG89" s="1"/>
      <c r="DH89" s="1"/>
      <c r="DI89" s="1"/>
      <c r="DJ89" s="1"/>
      <c r="DK89" s="1"/>
      <c r="DL89" s="1"/>
      <c r="DM89" s="1"/>
      <c r="DN89" s="1"/>
      <c r="DO89" s="1"/>
      <c r="DP89" s="1"/>
      <c r="DQ89" s="1"/>
      <c r="DR89" s="1"/>
      <c r="DS89" s="1"/>
      <c r="DT89" s="1"/>
      <c r="DU89" s="1"/>
      <c r="DV89" s="1"/>
      <c r="DW89" s="1"/>
      <c r="DX89" s="1"/>
      <c r="DY89" s="1"/>
      <c r="DZ89" s="1"/>
      <c r="EA89" s="1"/>
      <c r="EB89" s="1"/>
      <c r="EC89" s="1"/>
      <c r="ED89" s="1"/>
      <c r="EE89" s="1"/>
      <c r="EF89" s="1"/>
      <c r="EG89" s="1"/>
      <c r="EH89" s="1"/>
      <c r="EI89" s="1"/>
      <c r="EJ89" s="1"/>
      <c r="EK89" s="1"/>
      <c r="EL89" s="1"/>
      <c r="EM89" s="1"/>
      <c r="EN89" s="1"/>
      <c r="EO89" s="1"/>
      <c r="EP89" s="1"/>
      <c r="EQ89" s="1"/>
      <c r="ER89" s="1"/>
      <c r="ES89" s="1"/>
      <c r="ET89" s="1"/>
      <c r="EU89" s="1"/>
      <c r="EV89" s="1"/>
      <c r="EW89" s="1"/>
      <c r="EX89" s="1"/>
      <c r="EY89" s="1"/>
      <c r="EZ89" s="1"/>
      <c r="FA89" s="1"/>
      <c r="FB89" s="1"/>
      <c r="FC89" s="1"/>
      <c r="FD89" s="1"/>
      <c r="FE89" s="1"/>
      <c r="FF89" s="1"/>
      <c r="FG89" s="1"/>
      <c r="FH89" s="1"/>
      <c r="FI89" s="1"/>
      <c r="FJ89" s="1"/>
      <c r="FK89" s="1"/>
      <c r="FL89" s="1"/>
      <c r="FM89" s="1"/>
      <c r="FN89" s="1"/>
      <c r="FO89" s="1"/>
      <c r="FP89" s="1"/>
      <c r="FQ89" s="1"/>
      <c r="FR89" s="1"/>
      <c r="FS89" s="1"/>
      <c r="FT89" s="1"/>
      <c r="FU89" s="1"/>
      <c r="FV89" s="1"/>
      <c r="FW89" s="1"/>
      <c r="FX89" s="1"/>
      <c r="FY89" s="1"/>
      <c r="FZ89" s="1"/>
      <c r="GA89" s="1"/>
      <c r="GB89" s="1"/>
    </row>
    <row r="90" spans="1:184" x14ac:dyDescent="0.2">
      <c r="A90" s="576" t="s">
        <v>71</v>
      </c>
      <c r="B90" s="209">
        <f t="shared" ref="B90:Q90" si="41">SUM(B85:B88)</f>
        <v>0</v>
      </c>
      <c r="C90" s="210">
        <f t="shared" si="41"/>
        <v>0</v>
      </c>
      <c r="D90" s="211">
        <f t="shared" si="41"/>
        <v>0</v>
      </c>
      <c r="E90" s="212">
        <f t="shared" si="41"/>
        <v>0</v>
      </c>
      <c r="F90" s="209">
        <f t="shared" si="41"/>
        <v>0</v>
      </c>
      <c r="G90" s="213">
        <f t="shared" si="41"/>
        <v>0</v>
      </c>
      <c r="H90" s="213">
        <f t="shared" si="41"/>
        <v>0</v>
      </c>
      <c r="I90" s="213">
        <f t="shared" si="41"/>
        <v>0</v>
      </c>
      <c r="J90" s="214">
        <f t="shared" si="41"/>
        <v>0</v>
      </c>
      <c r="K90" s="209">
        <f t="shared" si="41"/>
        <v>0</v>
      </c>
      <c r="L90" s="215">
        <f t="shared" si="41"/>
        <v>0</v>
      </c>
      <c r="M90" s="216">
        <f t="shared" si="41"/>
        <v>0</v>
      </c>
      <c r="N90" s="375">
        <f t="shared" si="41"/>
        <v>0</v>
      </c>
      <c r="O90" s="381">
        <f t="shared" si="41"/>
        <v>0</v>
      </c>
      <c r="P90" s="217">
        <f t="shared" si="41"/>
        <v>0</v>
      </c>
      <c r="Q90" s="375">
        <f t="shared" si="41"/>
        <v>0</v>
      </c>
      <c r="R90" s="450">
        <f t="shared" ref="R90:AA90" si="42">SUM(R88:R89)</f>
        <v>56</v>
      </c>
      <c r="S90" s="450">
        <f t="shared" si="42"/>
        <v>42</v>
      </c>
      <c r="T90" s="450">
        <f t="shared" si="42"/>
        <v>50</v>
      </c>
      <c r="U90" s="217">
        <f t="shared" si="42"/>
        <v>54</v>
      </c>
      <c r="V90" s="216">
        <f t="shared" si="42"/>
        <v>43</v>
      </c>
      <c r="W90" s="216">
        <f t="shared" si="42"/>
        <v>38</v>
      </c>
      <c r="X90" s="216">
        <f t="shared" si="42"/>
        <v>40</v>
      </c>
      <c r="Y90" s="216">
        <f t="shared" si="42"/>
        <v>42</v>
      </c>
      <c r="Z90" s="216">
        <f t="shared" si="42"/>
        <v>34</v>
      </c>
      <c r="AA90" s="216">
        <f t="shared" si="42"/>
        <v>34</v>
      </c>
      <c r="AB90" s="216">
        <f>SUM(AB88:AB89)</f>
        <v>26</v>
      </c>
      <c r="AC90" s="381">
        <f>SUM(AC88:AC89)</f>
        <v>26</v>
      </c>
      <c r="AD90" s="450">
        <f>SUM(AD88:AD89)</f>
        <v>29</v>
      </c>
      <c r="AE90" s="420">
        <f t="shared" si="37"/>
        <v>0.11538461538461539</v>
      </c>
      <c r="AF90" s="218">
        <f t="shared" si="38"/>
        <v>-0.30952380952380953</v>
      </c>
      <c r="AG90" s="218">
        <f t="shared" si="39"/>
        <v>-0.42</v>
      </c>
      <c r="AH90" s="735">
        <f t="shared" si="40"/>
        <v>27</v>
      </c>
      <c r="AI90" s="538"/>
      <c r="AJ90" s="476"/>
      <c r="AK90" s="475"/>
      <c r="AL90" s="475"/>
      <c r="AM90" s="12"/>
      <c r="AN90" s="12"/>
      <c r="AO90" s="12"/>
      <c r="AP90" s="12"/>
      <c r="AQ90" s="12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  <c r="CB90" s="1"/>
      <c r="CC90" s="1"/>
      <c r="CD90" s="1"/>
      <c r="CE90" s="1"/>
      <c r="CF90" s="1"/>
      <c r="CG90" s="1"/>
      <c r="CH90" s="1"/>
      <c r="CI90" s="1"/>
      <c r="CJ90" s="1"/>
      <c r="CK90" s="1"/>
      <c r="CL90" s="1"/>
      <c r="CM90" s="1"/>
      <c r="CN90" s="1"/>
      <c r="CO90" s="1"/>
      <c r="CP90" s="1"/>
      <c r="CQ90" s="1"/>
      <c r="CR90" s="1"/>
      <c r="CS90" s="1"/>
      <c r="CT90" s="1"/>
      <c r="CU90" s="1"/>
      <c r="CV90" s="1"/>
      <c r="CW90" s="1"/>
      <c r="CX90" s="1"/>
      <c r="CY90" s="1"/>
      <c r="CZ90" s="1"/>
      <c r="DA90" s="1"/>
      <c r="DB90" s="1"/>
      <c r="DC90" s="1"/>
      <c r="DD90" s="1"/>
      <c r="DE90" s="1"/>
      <c r="DF90" s="1"/>
      <c r="DG90" s="1"/>
      <c r="DH90" s="1"/>
      <c r="DI90" s="1"/>
      <c r="DJ90" s="1"/>
      <c r="DK90" s="1"/>
      <c r="DL90" s="1"/>
      <c r="DM90" s="1"/>
      <c r="DN90" s="1"/>
      <c r="DO90" s="1"/>
      <c r="DP90" s="1"/>
      <c r="DQ90" s="1"/>
      <c r="DR90" s="1"/>
      <c r="DS90" s="1"/>
      <c r="DT90" s="1"/>
      <c r="DU90" s="1"/>
      <c r="DV90" s="1"/>
      <c r="DW90" s="1"/>
      <c r="DX90" s="1"/>
      <c r="DY90" s="1"/>
      <c r="DZ90" s="1"/>
      <c r="EA90" s="1"/>
      <c r="EB90" s="1"/>
      <c r="EC90" s="1"/>
      <c r="ED90" s="1"/>
      <c r="EE90" s="1"/>
      <c r="EF90" s="1"/>
      <c r="EG90" s="1"/>
      <c r="EH90" s="1"/>
      <c r="EI90" s="1"/>
      <c r="EJ90" s="1"/>
      <c r="EK90" s="1"/>
      <c r="EL90" s="1"/>
      <c r="EM90" s="1"/>
      <c r="EN90" s="1"/>
      <c r="EO90" s="1"/>
      <c r="EP90" s="1"/>
      <c r="EQ90" s="1"/>
      <c r="ER90" s="1"/>
      <c r="ES90" s="1"/>
      <c r="ET90" s="1"/>
      <c r="EU90" s="1"/>
      <c r="EV90" s="1"/>
      <c r="EW90" s="1"/>
      <c r="EX90" s="1"/>
      <c r="EY90" s="1"/>
      <c r="EZ90" s="1"/>
      <c r="FA90" s="1"/>
      <c r="FB90" s="1"/>
      <c r="FC90" s="1"/>
      <c r="FD90" s="1"/>
      <c r="FE90" s="1"/>
      <c r="FF90" s="1"/>
      <c r="FG90" s="1"/>
      <c r="FH90" s="1"/>
      <c r="FI90" s="1"/>
      <c r="FJ90" s="1"/>
      <c r="FK90" s="1"/>
      <c r="FL90" s="1"/>
      <c r="FM90" s="1"/>
      <c r="FN90" s="1"/>
      <c r="FO90" s="1"/>
      <c r="FP90" s="1"/>
      <c r="FQ90" s="1"/>
      <c r="FR90" s="1"/>
      <c r="FS90" s="1"/>
      <c r="FT90" s="1"/>
    </row>
    <row r="91" spans="1:184" x14ac:dyDescent="0.2">
      <c r="A91" s="577" t="s">
        <v>66</v>
      </c>
      <c r="B91" s="219"/>
      <c r="C91" s="219"/>
      <c r="D91" s="220"/>
      <c r="E91" s="220"/>
      <c r="F91" s="219"/>
      <c r="G91" s="221"/>
      <c r="H91" s="221"/>
      <c r="I91" s="221"/>
      <c r="J91" s="219"/>
      <c r="K91" s="219"/>
      <c r="L91" s="219"/>
      <c r="M91" s="219"/>
      <c r="N91" s="219"/>
      <c r="O91" s="382"/>
      <c r="P91" s="222"/>
      <c r="Q91" s="222"/>
      <c r="R91" s="222"/>
      <c r="S91" s="222"/>
      <c r="T91" s="222"/>
      <c r="U91" s="222"/>
      <c r="V91" s="222"/>
      <c r="W91" s="222"/>
      <c r="X91" s="222"/>
      <c r="Y91" s="222"/>
      <c r="Z91" s="222"/>
      <c r="AA91" s="222"/>
      <c r="AB91" s="222"/>
      <c r="AC91" s="222"/>
      <c r="AD91" s="222"/>
      <c r="AE91" s="223" t="str">
        <f t="shared" si="37"/>
        <v xml:space="preserve"> </v>
      </c>
      <c r="AF91" s="223" t="str">
        <f t="shared" si="38"/>
        <v/>
      </c>
      <c r="AG91" s="223" t="str">
        <f t="shared" si="39"/>
        <v xml:space="preserve">  </v>
      </c>
      <c r="AH91" s="736" t="str">
        <f t="shared" si="40"/>
        <v xml:space="preserve">  </v>
      </c>
      <c r="AI91" s="538"/>
      <c r="AJ91" s="476"/>
      <c r="AK91" s="475"/>
      <c r="AL91" s="475"/>
      <c r="AM91" s="12"/>
      <c r="AN91" s="12"/>
      <c r="AO91" s="12"/>
      <c r="AP91" s="12"/>
      <c r="AQ91" s="12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  <c r="CB91" s="1"/>
      <c r="CC91" s="1"/>
      <c r="CD91" s="1"/>
      <c r="CE91" s="1"/>
      <c r="CF91" s="1"/>
      <c r="CG91" s="1"/>
      <c r="CH91" s="1"/>
      <c r="CI91" s="1"/>
      <c r="CJ91" s="1"/>
      <c r="CK91" s="1"/>
      <c r="CL91" s="1"/>
      <c r="CM91" s="1"/>
      <c r="CN91" s="1"/>
      <c r="CO91" s="1"/>
      <c r="CP91" s="1"/>
      <c r="CQ91" s="1"/>
      <c r="CR91" s="1"/>
      <c r="CS91" s="1"/>
      <c r="CT91" s="1"/>
      <c r="CU91" s="1"/>
      <c r="CV91" s="1"/>
      <c r="CW91" s="1"/>
      <c r="CX91" s="1"/>
      <c r="CY91" s="1"/>
      <c r="CZ91" s="1"/>
      <c r="DA91" s="1"/>
      <c r="DB91" s="1"/>
      <c r="DC91" s="1"/>
      <c r="DD91" s="1"/>
      <c r="DE91" s="1"/>
      <c r="DF91" s="1"/>
      <c r="DG91" s="1"/>
      <c r="DH91" s="1"/>
      <c r="DI91" s="1"/>
      <c r="DJ91" s="1"/>
      <c r="DK91" s="1"/>
      <c r="DL91" s="1"/>
      <c r="DM91" s="1"/>
      <c r="DN91" s="1"/>
      <c r="DO91" s="1"/>
      <c r="DP91" s="1"/>
      <c r="DQ91" s="1"/>
      <c r="DR91" s="1"/>
      <c r="DS91" s="1"/>
      <c r="DT91" s="1"/>
      <c r="DU91" s="1"/>
      <c r="DV91" s="1"/>
      <c r="DW91" s="1"/>
      <c r="DX91" s="1"/>
      <c r="DY91" s="1"/>
      <c r="DZ91" s="1"/>
      <c r="EA91" s="1"/>
      <c r="EB91" s="1"/>
      <c r="EC91" s="1"/>
      <c r="ED91" s="1"/>
      <c r="EE91" s="1"/>
      <c r="EF91" s="1"/>
      <c r="EG91" s="1"/>
      <c r="EH91" s="1"/>
      <c r="EI91" s="1"/>
      <c r="EJ91" s="1"/>
      <c r="EK91" s="1"/>
      <c r="EL91" s="1"/>
      <c r="EM91" s="1"/>
      <c r="EN91" s="1"/>
      <c r="EO91" s="1"/>
      <c r="EP91" s="1"/>
      <c r="EQ91" s="1"/>
      <c r="ER91" s="1"/>
      <c r="ES91" s="1"/>
      <c r="ET91" s="1"/>
      <c r="EU91" s="1"/>
      <c r="EV91" s="1"/>
      <c r="EW91" s="1"/>
      <c r="EX91" s="1"/>
      <c r="EY91" s="1"/>
      <c r="EZ91" s="1"/>
      <c r="FA91" s="1"/>
      <c r="FB91" s="1"/>
      <c r="FC91" s="1"/>
      <c r="FD91" s="1"/>
      <c r="FE91" s="1"/>
      <c r="FF91" s="1"/>
      <c r="FG91" s="1"/>
      <c r="FH91" s="1"/>
      <c r="FI91" s="1"/>
      <c r="FJ91" s="1"/>
      <c r="FK91" s="1"/>
      <c r="FL91" s="1"/>
      <c r="FM91" s="1"/>
      <c r="FN91" s="1"/>
      <c r="FO91" s="1"/>
      <c r="FP91" s="1"/>
      <c r="FQ91" s="1"/>
      <c r="FR91" s="1"/>
      <c r="FS91" s="1"/>
      <c r="FT91" s="1"/>
    </row>
    <row r="92" spans="1:184" x14ac:dyDescent="0.2">
      <c r="A92" s="540" t="s">
        <v>119</v>
      </c>
      <c r="B92" s="235">
        <v>0</v>
      </c>
      <c r="C92" s="667">
        <v>0</v>
      </c>
      <c r="D92" s="237">
        <v>0</v>
      </c>
      <c r="E92" s="238">
        <v>0</v>
      </c>
      <c r="F92" s="239">
        <v>0</v>
      </c>
      <c r="G92" s="407">
        <v>0</v>
      </c>
      <c r="H92" s="407">
        <v>0</v>
      </c>
      <c r="I92" s="242">
        <v>0</v>
      </c>
      <c r="J92" s="243">
        <v>0</v>
      </c>
      <c r="K92" s="235">
        <v>0</v>
      </c>
      <c r="L92" s="239">
        <v>0</v>
      </c>
      <c r="M92" s="239">
        <v>0</v>
      </c>
      <c r="N92" s="377">
        <v>0</v>
      </c>
      <c r="O92" s="243">
        <v>0</v>
      </c>
      <c r="P92" s="668">
        <v>0</v>
      </c>
      <c r="Q92" s="639">
        <v>0</v>
      </c>
      <c r="R92" s="466">
        <v>10</v>
      </c>
      <c r="S92" s="466">
        <v>9</v>
      </c>
      <c r="T92" s="466">
        <v>21</v>
      </c>
      <c r="U92" s="380">
        <v>23</v>
      </c>
      <c r="V92" s="244">
        <v>33</v>
      </c>
      <c r="W92" s="244">
        <v>39</v>
      </c>
      <c r="X92" s="244">
        <v>37</v>
      </c>
      <c r="Y92" s="244">
        <v>33</v>
      </c>
      <c r="Z92" s="244">
        <v>29</v>
      </c>
      <c r="AA92" s="244">
        <v>28</v>
      </c>
      <c r="AB92" s="244">
        <v>22</v>
      </c>
      <c r="AC92" s="621">
        <v>23</v>
      </c>
      <c r="AD92" s="440">
        <v>20</v>
      </c>
      <c r="AE92" s="669" t="str">
        <f t="shared" si="37"/>
        <v xml:space="preserve"> </v>
      </c>
      <c r="AF92" s="670" t="str">
        <f t="shared" si="38"/>
        <v/>
      </c>
      <c r="AG92" s="82" t="str">
        <f t="shared" si="39"/>
        <v xml:space="preserve"> </v>
      </c>
      <c r="AH92" s="737">
        <f t="shared" si="40"/>
        <v>21.666666666666668</v>
      </c>
      <c r="AI92" s="487"/>
      <c r="AJ92" s="475"/>
      <c r="AK92" s="475"/>
      <c r="AL92" s="475"/>
      <c r="AM92" s="12"/>
      <c r="AN92" s="12"/>
      <c r="AO92" s="12"/>
      <c r="AP92" s="12"/>
      <c r="AQ92" s="12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  <c r="BY92" s="1"/>
      <c r="BZ92" s="1"/>
      <c r="CA92" s="1"/>
      <c r="CB92" s="1"/>
      <c r="CC92" s="1"/>
      <c r="CD92" s="1"/>
      <c r="CE92" s="1"/>
      <c r="CF92" s="1"/>
      <c r="CG92" s="1"/>
      <c r="CH92" s="1"/>
      <c r="CI92" s="1"/>
      <c r="CJ92" s="1"/>
      <c r="CK92" s="1"/>
      <c r="CL92" s="1"/>
      <c r="CM92" s="1"/>
      <c r="CN92" s="1"/>
      <c r="CO92" s="1"/>
      <c r="CP92" s="1"/>
      <c r="CQ92" s="1"/>
      <c r="CR92" s="1"/>
      <c r="CS92" s="1"/>
      <c r="CT92" s="1"/>
      <c r="CU92" s="1"/>
      <c r="CV92" s="1"/>
      <c r="CW92" s="1"/>
      <c r="CX92" s="1"/>
      <c r="CY92" s="1"/>
      <c r="CZ92" s="1"/>
      <c r="DA92" s="1"/>
      <c r="DB92" s="1"/>
      <c r="DC92" s="1"/>
      <c r="DD92" s="1"/>
      <c r="DE92" s="1"/>
      <c r="DF92" s="1"/>
      <c r="DG92" s="1"/>
      <c r="DH92" s="1"/>
      <c r="DI92" s="1"/>
      <c r="DJ92" s="1"/>
      <c r="DK92" s="1"/>
      <c r="DL92" s="1"/>
      <c r="DM92" s="1"/>
      <c r="DN92" s="1"/>
      <c r="DO92" s="1"/>
      <c r="DP92" s="1"/>
      <c r="DQ92" s="1"/>
      <c r="DR92" s="1"/>
      <c r="DS92" s="1"/>
      <c r="DT92" s="1"/>
      <c r="DU92" s="1"/>
      <c r="DV92" s="1"/>
      <c r="DW92" s="1"/>
      <c r="DX92" s="1"/>
      <c r="DY92" s="1"/>
      <c r="DZ92" s="1"/>
      <c r="EA92" s="1"/>
      <c r="EB92" s="1"/>
      <c r="EC92" s="1"/>
      <c r="ED92" s="1"/>
      <c r="EE92" s="1"/>
      <c r="EF92" s="1"/>
      <c r="EG92" s="1"/>
      <c r="EH92" s="1"/>
      <c r="EI92" s="1"/>
      <c r="EJ92" s="1"/>
      <c r="EK92" s="1"/>
      <c r="EL92" s="1"/>
      <c r="EM92" s="1"/>
      <c r="EN92" s="1"/>
      <c r="EO92" s="1"/>
      <c r="EP92" s="1"/>
      <c r="EQ92" s="1"/>
      <c r="ER92" s="1"/>
      <c r="ES92" s="1"/>
      <c r="ET92" s="1"/>
      <c r="EU92" s="1"/>
      <c r="EV92" s="1"/>
      <c r="EW92" s="1"/>
      <c r="EX92" s="1"/>
      <c r="EY92" s="1"/>
      <c r="EZ92" s="1"/>
      <c r="FA92" s="1"/>
      <c r="FB92" s="1"/>
      <c r="FC92" s="1"/>
      <c r="FD92" s="1"/>
      <c r="FE92" s="1"/>
      <c r="FF92" s="1"/>
      <c r="FG92" s="1"/>
      <c r="FH92" s="1"/>
      <c r="FI92" s="1"/>
      <c r="FJ92" s="1"/>
      <c r="FK92" s="1"/>
      <c r="FL92" s="1"/>
      <c r="FM92" s="1"/>
      <c r="FN92" s="1"/>
      <c r="FO92" s="1"/>
      <c r="FP92" s="1"/>
      <c r="FQ92" s="1"/>
      <c r="FR92" s="1"/>
      <c r="FS92" s="1"/>
      <c r="FT92" s="1"/>
      <c r="FU92" s="1"/>
      <c r="FV92" s="1"/>
      <c r="FW92" s="1"/>
      <c r="FX92" s="1"/>
      <c r="FY92" s="1"/>
      <c r="FZ92" s="1"/>
      <c r="GA92" s="1"/>
      <c r="GB92" s="1"/>
    </row>
    <row r="93" spans="1:184" s="2" customFormat="1" x14ac:dyDescent="0.2">
      <c r="A93" s="543" t="s">
        <v>102</v>
      </c>
      <c r="B93" s="7"/>
      <c r="C93" s="62"/>
      <c r="D93" s="24"/>
      <c r="E93" s="24"/>
      <c r="F93" s="62"/>
      <c r="G93" s="205"/>
      <c r="H93" s="205"/>
      <c r="I93" s="206"/>
      <c r="J93" s="62"/>
      <c r="K93" s="62"/>
      <c r="L93" s="62"/>
      <c r="M93" s="7"/>
      <c r="N93" s="353"/>
      <c r="O93" s="61"/>
      <c r="P93" s="207"/>
      <c r="Q93" s="364"/>
      <c r="R93" s="460"/>
      <c r="S93" s="460">
        <v>0</v>
      </c>
      <c r="T93" s="726"/>
      <c r="U93" s="245"/>
      <c r="V93" s="62"/>
      <c r="W93" s="62"/>
      <c r="X93" s="62">
        <v>0</v>
      </c>
      <c r="Y93" s="62">
        <v>0</v>
      </c>
      <c r="Z93" s="10">
        <v>0</v>
      </c>
      <c r="AA93" s="10">
        <v>0</v>
      </c>
      <c r="AB93" s="10">
        <v>0</v>
      </c>
      <c r="AC93" s="277">
        <v>2</v>
      </c>
      <c r="AD93" s="438">
        <v>0</v>
      </c>
      <c r="AE93" s="421" t="str">
        <f t="shared" si="37"/>
        <v xml:space="preserve"> </v>
      </c>
      <c r="AF93" s="224" t="str">
        <f t="shared" si="38"/>
        <v/>
      </c>
      <c r="AG93" s="47" t="str">
        <f t="shared" si="39"/>
        <v xml:space="preserve">  </v>
      </c>
      <c r="AH93" s="738" t="str">
        <f t="shared" si="40"/>
        <v xml:space="preserve">  </v>
      </c>
      <c r="AI93" s="487"/>
      <c r="AJ93" s="478"/>
      <c r="AK93" s="478"/>
      <c r="AL93" s="475"/>
      <c r="AM93" s="16"/>
      <c r="AN93" s="16"/>
      <c r="AO93" s="16"/>
      <c r="AP93" s="16"/>
      <c r="AQ93" s="16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  <c r="BO93" s="3"/>
      <c r="BP93" s="3"/>
      <c r="BQ93" s="3"/>
      <c r="BR93" s="3"/>
      <c r="BS93" s="3"/>
      <c r="BT93" s="3"/>
      <c r="BU93" s="3"/>
      <c r="BV93" s="3"/>
      <c r="BW93" s="3"/>
      <c r="BX93" s="3"/>
      <c r="BY93" s="3"/>
      <c r="BZ93" s="3"/>
      <c r="CA93" s="3"/>
      <c r="CB93" s="3"/>
      <c r="CC93" s="3"/>
      <c r="CD93" s="3"/>
      <c r="CE93" s="3"/>
      <c r="CF93" s="3"/>
      <c r="CG93" s="3"/>
      <c r="CH93" s="3"/>
      <c r="CI93" s="3"/>
      <c r="CJ93" s="3"/>
      <c r="CK93" s="3"/>
      <c r="CL93" s="3"/>
      <c r="CM93" s="3"/>
      <c r="CN93" s="3"/>
      <c r="CO93" s="3"/>
      <c r="CP93" s="3"/>
      <c r="CQ93" s="3"/>
      <c r="CR93" s="3"/>
      <c r="CS93" s="3"/>
      <c r="CT93" s="3"/>
      <c r="CU93" s="3"/>
      <c r="CV93" s="3"/>
      <c r="CW93" s="3"/>
      <c r="CX93" s="3"/>
      <c r="CY93" s="3"/>
      <c r="CZ93" s="3"/>
      <c r="DA93" s="3"/>
      <c r="DB93" s="3"/>
      <c r="DC93" s="3"/>
      <c r="DD93" s="3"/>
      <c r="DE93" s="3"/>
      <c r="DF93" s="3"/>
      <c r="DG93" s="3"/>
      <c r="DH93" s="3"/>
      <c r="DI93" s="3"/>
      <c r="DJ93" s="3"/>
      <c r="DK93" s="3"/>
      <c r="DL93" s="3"/>
      <c r="DM93" s="3"/>
      <c r="DN93" s="3"/>
      <c r="DO93" s="3"/>
      <c r="DP93" s="3"/>
      <c r="DQ93" s="3"/>
      <c r="DR93" s="3"/>
      <c r="DS93" s="3"/>
      <c r="DT93" s="3"/>
      <c r="DU93" s="3"/>
      <c r="DV93" s="3"/>
      <c r="DW93" s="3"/>
      <c r="DX93" s="3"/>
      <c r="DY93" s="3"/>
      <c r="DZ93" s="3"/>
      <c r="EA93" s="3"/>
      <c r="EB93" s="3"/>
      <c r="EC93" s="3"/>
      <c r="ED93" s="3"/>
      <c r="EE93" s="3"/>
      <c r="EF93" s="3"/>
      <c r="EG93" s="3"/>
      <c r="EH93" s="3"/>
      <c r="EI93" s="3"/>
      <c r="EJ93" s="3"/>
      <c r="EK93" s="3"/>
      <c r="EL93" s="3"/>
      <c r="EM93" s="3"/>
      <c r="EN93" s="3"/>
      <c r="EO93" s="3"/>
      <c r="EP93" s="3"/>
      <c r="EQ93" s="3"/>
      <c r="ER93" s="3"/>
      <c r="ES93" s="3"/>
      <c r="ET93" s="3"/>
      <c r="EU93" s="3"/>
      <c r="EV93" s="3"/>
      <c r="EW93" s="3"/>
      <c r="EX93" s="3"/>
      <c r="EY93" s="3"/>
      <c r="EZ93" s="3"/>
      <c r="FA93" s="3"/>
      <c r="FB93" s="3"/>
      <c r="FC93" s="3"/>
      <c r="FD93" s="3"/>
      <c r="FE93" s="3"/>
      <c r="FF93" s="3"/>
      <c r="FG93" s="3"/>
      <c r="FH93" s="3"/>
      <c r="FI93" s="3"/>
      <c r="FJ93" s="3"/>
      <c r="FK93" s="3"/>
      <c r="FL93" s="3"/>
      <c r="FM93" s="3"/>
      <c r="FN93" s="3"/>
      <c r="FO93" s="3"/>
      <c r="FP93" s="3"/>
      <c r="FQ93" s="3"/>
      <c r="FR93" s="3"/>
      <c r="FS93" s="3"/>
      <c r="FT93" s="3"/>
    </row>
    <row r="94" spans="1:184" x14ac:dyDescent="0.2">
      <c r="A94" s="575" t="s">
        <v>118</v>
      </c>
      <c r="B94" s="48">
        <v>58</v>
      </c>
      <c r="C94" s="115">
        <v>45</v>
      </c>
      <c r="D94" s="50">
        <v>35</v>
      </c>
      <c r="E94" s="50">
        <v>23</v>
      </c>
      <c r="F94" s="115">
        <v>52</v>
      </c>
      <c r="G94" s="671">
        <v>38</v>
      </c>
      <c r="H94" s="671">
        <v>29</v>
      </c>
      <c r="I94" s="672">
        <v>19</v>
      </c>
      <c r="J94" s="115">
        <v>27</v>
      </c>
      <c r="K94" s="115">
        <v>20</v>
      </c>
      <c r="L94" s="115">
        <v>17</v>
      </c>
      <c r="M94" s="55">
        <v>21</v>
      </c>
      <c r="N94" s="352">
        <v>20</v>
      </c>
      <c r="O94" s="54">
        <v>27</v>
      </c>
      <c r="P94" s="389">
        <v>37</v>
      </c>
      <c r="Q94" s="634">
        <v>42</v>
      </c>
      <c r="R94" s="459">
        <v>39</v>
      </c>
      <c r="S94" s="459">
        <v>19</v>
      </c>
      <c r="T94" s="459">
        <v>12</v>
      </c>
      <c r="U94" s="389">
        <v>6</v>
      </c>
      <c r="V94" s="115">
        <v>1</v>
      </c>
      <c r="W94" s="115">
        <v>3</v>
      </c>
      <c r="X94" s="115">
        <v>2</v>
      </c>
      <c r="Y94" s="115">
        <v>5</v>
      </c>
      <c r="Z94" s="56">
        <v>5</v>
      </c>
      <c r="AA94" s="56">
        <v>7</v>
      </c>
      <c r="AB94" s="56">
        <v>7</v>
      </c>
      <c r="AC94" s="391">
        <v>5</v>
      </c>
      <c r="AD94" s="437">
        <v>6</v>
      </c>
      <c r="AE94" s="428" t="str">
        <f t="shared" si="37"/>
        <v xml:space="preserve"> </v>
      </c>
      <c r="AF94" s="280" t="str">
        <f t="shared" si="38"/>
        <v/>
      </c>
      <c r="AG94" s="57" t="str">
        <f t="shared" si="39"/>
        <v xml:space="preserve"> </v>
      </c>
      <c r="AH94" s="739">
        <f t="shared" si="40"/>
        <v>6</v>
      </c>
      <c r="AI94" s="487"/>
      <c r="AJ94" s="475"/>
      <c r="AK94" s="475"/>
      <c r="AL94" s="475"/>
      <c r="AM94" s="12"/>
      <c r="AN94" s="12"/>
      <c r="AO94" s="12"/>
      <c r="AP94" s="12"/>
      <c r="AQ94" s="12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1"/>
      <c r="BY94" s="1"/>
      <c r="BZ94" s="1"/>
      <c r="CA94" s="1"/>
      <c r="CB94" s="1"/>
      <c r="CC94" s="1"/>
      <c r="CD94" s="1"/>
      <c r="CE94" s="1"/>
      <c r="CF94" s="1"/>
      <c r="CG94" s="1"/>
      <c r="CH94" s="1"/>
      <c r="CI94" s="1"/>
      <c r="CJ94" s="1"/>
      <c r="CK94" s="1"/>
      <c r="CL94" s="1"/>
      <c r="CM94" s="1"/>
      <c r="CN94" s="1"/>
      <c r="CO94" s="1"/>
      <c r="CP94" s="1"/>
      <c r="CQ94" s="1"/>
      <c r="CR94" s="1"/>
      <c r="CS94" s="1"/>
      <c r="CT94" s="1"/>
      <c r="CU94" s="1"/>
      <c r="CV94" s="1"/>
      <c r="CW94" s="1"/>
      <c r="CX94" s="1"/>
      <c r="CY94" s="1"/>
      <c r="CZ94" s="1"/>
      <c r="DA94" s="1"/>
      <c r="DB94" s="1"/>
      <c r="DC94" s="1"/>
      <c r="DD94" s="1"/>
      <c r="DE94" s="1"/>
      <c r="DF94" s="1"/>
      <c r="DG94" s="1"/>
      <c r="DH94" s="1"/>
      <c r="DI94" s="1"/>
      <c r="DJ94" s="1"/>
      <c r="DK94" s="1"/>
      <c r="DL94" s="1"/>
      <c r="DM94" s="1"/>
      <c r="DN94" s="1"/>
      <c r="DO94" s="1"/>
      <c r="DP94" s="1"/>
      <c r="DQ94" s="1"/>
      <c r="DR94" s="1"/>
      <c r="DS94" s="1"/>
      <c r="DT94" s="1"/>
      <c r="DU94" s="1"/>
      <c r="DV94" s="1"/>
      <c r="DW94" s="1"/>
      <c r="DX94" s="1"/>
      <c r="DY94" s="1"/>
      <c r="DZ94" s="1"/>
      <c r="EA94" s="1"/>
      <c r="EB94" s="1"/>
      <c r="EC94" s="1"/>
      <c r="ED94" s="1"/>
      <c r="EE94" s="1"/>
      <c r="EF94" s="1"/>
      <c r="EG94" s="1"/>
      <c r="EH94" s="1"/>
      <c r="EI94" s="1"/>
      <c r="EJ94" s="1"/>
      <c r="EK94" s="1"/>
      <c r="EL94" s="1"/>
      <c r="EM94" s="1"/>
      <c r="EN94" s="1"/>
      <c r="EO94" s="1"/>
      <c r="EP94" s="1"/>
      <c r="EQ94" s="1"/>
      <c r="ER94" s="1"/>
      <c r="ES94" s="1"/>
      <c r="ET94" s="1"/>
      <c r="EU94" s="1"/>
      <c r="EV94" s="1"/>
      <c r="EW94" s="1"/>
      <c r="EX94" s="1"/>
      <c r="EY94" s="1"/>
      <c r="EZ94" s="1"/>
      <c r="FA94" s="1"/>
      <c r="FB94" s="1"/>
      <c r="FC94" s="1"/>
      <c r="FD94" s="1"/>
      <c r="FE94" s="1"/>
      <c r="FF94" s="1"/>
      <c r="FG94" s="1"/>
      <c r="FH94" s="1"/>
      <c r="FI94" s="1"/>
      <c r="FJ94" s="1"/>
      <c r="FK94" s="1"/>
      <c r="FL94" s="1"/>
      <c r="FM94" s="1"/>
      <c r="FN94" s="1"/>
      <c r="FO94" s="1"/>
      <c r="FP94" s="1"/>
      <c r="FQ94" s="1"/>
      <c r="FR94" s="1"/>
      <c r="FS94" s="1"/>
      <c r="FT94" s="1"/>
      <c r="FU94" s="1"/>
      <c r="FV94" s="1"/>
      <c r="FW94" s="1"/>
      <c r="FX94" s="1"/>
      <c r="FY94" s="1"/>
      <c r="FZ94" s="1"/>
      <c r="GA94" s="1"/>
      <c r="GB94" s="1"/>
    </row>
    <row r="95" spans="1:184" x14ac:dyDescent="0.2">
      <c r="A95" s="576" t="s">
        <v>73</v>
      </c>
      <c r="B95" s="209">
        <f t="shared" ref="B95:R95" si="43">+B92+B94</f>
        <v>58</v>
      </c>
      <c r="C95" s="210">
        <f t="shared" si="43"/>
        <v>45</v>
      </c>
      <c r="D95" s="211">
        <f t="shared" si="43"/>
        <v>35</v>
      </c>
      <c r="E95" s="212">
        <f t="shared" si="43"/>
        <v>23</v>
      </c>
      <c r="F95" s="209">
        <f t="shared" si="43"/>
        <v>52</v>
      </c>
      <c r="G95" s="213">
        <f t="shared" si="43"/>
        <v>38</v>
      </c>
      <c r="H95" s="213">
        <f t="shared" si="43"/>
        <v>29</v>
      </c>
      <c r="I95" s="213">
        <f t="shared" si="43"/>
        <v>19</v>
      </c>
      <c r="J95" s="214">
        <f t="shared" si="43"/>
        <v>27</v>
      </c>
      <c r="K95" s="209">
        <f t="shared" si="43"/>
        <v>20</v>
      </c>
      <c r="L95" s="215">
        <f t="shared" si="43"/>
        <v>17</v>
      </c>
      <c r="M95" s="216">
        <f t="shared" si="43"/>
        <v>21</v>
      </c>
      <c r="N95" s="375">
        <f t="shared" si="43"/>
        <v>20</v>
      </c>
      <c r="O95" s="381">
        <f t="shared" si="43"/>
        <v>27</v>
      </c>
      <c r="P95" s="217">
        <f t="shared" si="43"/>
        <v>37</v>
      </c>
      <c r="Q95" s="375">
        <f t="shared" si="43"/>
        <v>42</v>
      </c>
      <c r="R95" s="450">
        <f t="shared" si="43"/>
        <v>49</v>
      </c>
      <c r="S95" s="450">
        <f>SUM(S92:S94)</f>
        <v>28</v>
      </c>
      <c r="T95" s="450">
        <f t="shared" ref="T95:AD95" si="44">SUM(T92:T94)</f>
        <v>33</v>
      </c>
      <c r="U95" s="217">
        <f t="shared" si="44"/>
        <v>29</v>
      </c>
      <c r="V95" s="216">
        <f t="shared" si="44"/>
        <v>34</v>
      </c>
      <c r="W95" s="216">
        <f t="shared" si="44"/>
        <v>42</v>
      </c>
      <c r="X95" s="216">
        <f t="shared" si="44"/>
        <v>39</v>
      </c>
      <c r="Y95" s="216">
        <f t="shared" si="44"/>
        <v>38</v>
      </c>
      <c r="Z95" s="216">
        <f t="shared" si="44"/>
        <v>34</v>
      </c>
      <c r="AA95" s="216">
        <f t="shared" si="44"/>
        <v>35</v>
      </c>
      <c r="AB95" s="216">
        <f t="shared" si="44"/>
        <v>29</v>
      </c>
      <c r="AC95" s="381">
        <f t="shared" ref="AC95" si="45">SUM(AC92:AC94)</f>
        <v>30</v>
      </c>
      <c r="AD95" s="450">
        <f t="shared" si="44"/>
        <v>26</v>
      </c>
      <c r="AE95" s="420">
        <f t="shared" si="37"/>
        <v>-0.13333333333333333</v>
      </c>
      <c r="AF95" s="218">
        <f t="shared" si="38"/>
        <v>-0.31578947368421051</v>
      </c>
      <c r="AG95" s="218">
        <f t="shared" si="39"/>
        <v>-0.21212121212121213</v>
      </c>
      <c r="AH95" s="735">
        <f t="shared" si="40"/>
        <v>28.333333333333332</v>
      </c>
      <c r="AI95" s="474"/>
      <c r="AJ95" s="475"/>
      <c r="AK95" s="475"/>
      <c r="AL95" s="475"/>
      <c r="AM95" s="12"/>
      <c r="AN95" s="12"/>
      <c r="AO95" s="12"/>
      <c r="AP95" s="12"/>
      <c r="AQ95" s="12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1"/>
      <c r="CA95" s="1"/>
      <c r="CB95" s="1"/>
      <c r="CC95" s="1"/>
      <c r="CD95" s="1"/>
      <c r="CE95" s="1"/>
      <c r="CF95" s="1"/>
      <c r="CG95" s="1"/>
      <c r="CH95" s="1"/>
      <c r="CI95" s="1"/>
      <c r="CJ95" s="1"/>
      <c r="CK95" s="1"/>
      <c r="CL95" s="1"/>
      <c r="CM95" s="1"/>
      <c r="CN95" s="1"/>
      <c r="CO95" s="1"/>
      <c r="CP95" s="1"/>
      <c r="CQ95" s="1"/>
      <c r="CR95" s="1"/>
      <c r="CS95" s="1"/>
      <c r="CT95" s="1"/>
      <c r="CU95" s="1"/>
      <c r="CV95" s="1"/>
      <c r="CW95" s="1"/>
      <c r="CX95" s="1"/>
      <c r="CY95" s="1"/>
      <c r="CZ95" s="1"/>
      <c r="DA95" s="1"/>
      <c r="DB95" s="1"/>
      <c r="DC95" s="1"/>
      <c r="DD95" s="1"/>
      <c r="DE95" s="1"/>
      <c r="DF95" s="1"/>
      <c r="DG95" s="1"/>
      <c r="DH95" s="1"/>
      <c r="DI95" s="1"/>
      <c r="DJ95" s="1"/>
      <c r="DK95" s="1"/>
      <c r="DL95" s="1"/>
      <c r="DM95" s="1"/>
      <c r="DN95" s="1"/>
      <c r="DO95" s="1"/>
      <c r="DP95" s="1"/>
      <c r="DQ95" s="1"/>
      <c r="DR95" s="1"/>
      <c r="DS95" s="1"/>
      <c r="DT95" s="1"/>
      <c r="DU95" s="1"/>
      <c r="DV95" s="1"/>
      <c r="DW95" s="1"/>
      <c r="DX95" s="1"/>
      <c r="DY95" s="1"/>
      <c r="DZ95" s="1"/>
      <c r="EA95" s="1"/>
      <c r="EB95" s="1"/>
      <c r="EC95" s="1"/>
      <c r="ED95" s="1"/>
      <c r="EE95" s="1"/>
      <c r="EF95" s="1"/>
      <c r="EG95" s="1"/>
      <c r="EH95" s="1"/>
      <c r="EI95" s="1"/>
      <c r="EJ95" s="1"/>
      <c r="EK95" s="1"/>
      <c r="EL95" s="1"/>
      <c r="EM95" s="1"/>
      <c r="EN95" s="1"/>
      <c r="EO95" s="1"/>
      <c r="EP95" s="1"/>
      <c r="EQ95" s="1"/>
      <c r="ER95" s="1"/>
      <c r="ES95" s="1"/>
      <c r="ET95" s="1"/>
      <c r="EU95" s="1"/>
      <c r="EV95" s="1"/>
      <c r="EW95" s="1"/>
      <c r="EX95" s="1"/>
      <c r="EY95" s="1"/>
      <c r="EZ95" s="1"/>
      <c r="FA95" s="1"/>
      <c r="FB95" s="1"/>
      <c r="FC95" s="1"/>
      <c r="FD95" s="1"/>
      <c r="FE95" s="1"/>
      <c r="FF95" s="1"/>
      <c r="FG95" s="1"/>
      <c r="FH95" s="1"/>
      <c r="FI95" s="1"/>
      <c r="FJ95" s="1"/>
      <c r="FK95" s="1"/>
      <c r="FL95" s="1"/>
      <c r="FM95" s="1"/>
      <c r="FN95" s="1"/>
      <c r="FO95" s="1"/>
      <c r="FP95" s="1"/>
      <c r="FQ95" s="1"/>
      <c r="FR95" s="1"/>
      <c r="FS95" s="1"/>
      <c r="FT95" s="1"/>
      <c r="FU95" s="1"/>
      <c r="FV95" s="1"/>
      <c r="FW95" s="1"/>
      <c r="FX95" s="1"/>
      <c r="FY95" s="1"/>
      <c r="FZ95" s="1"/>
      <c r="GA95" s="1"/>
      <c r="GB95" s="1"/>
    </row>
    <row r="96" spans="1:184" x14ac:dyDescent="0.2">
      <c r="A96" s="577" t="s">
        <v>65</v>
      </c>
      <c r="B96" s="219"/>
      <c r="C96" s="219"/>
      <c r="D96" s="220"/>
      <c r="E96" s="220"/>
      <c r="F96" s="219"/>
      <c r="G96" s="221"/>
      <c r="H96" s="221"/>
      <c r="I96" s="221"/>
      <c r="J96" s="219"/>
      <c r="K96" s="219"/>
      <c r="L96" s="219"/>
      <c r="M96" s="219"/>
      <c r="N96" s="219"/>
      <c r="O96" s="219"/>
      <c r="P96" s="222"/>
      <c r="Q96" s="222"/>
      <c r="R96" s="222"/>
      <c r="S96" s="222"/>
      <c r="T96" s="222"/>
      <c r="U96" s="222"/>
      <c r="V96" s="222"/>
      <c r="W96" s="222"/>
      <c r="X96" s="222"/>
      <c r="Y96" s="222"/>
      <c r="Z96" s="222"/>
      <c r="AA96" s="222"/>
      <c r="AB96" s="222"/>
      <c r="AC96" s="222"/>
      <c r="AD96" s="222"/>
      <c r="AE96" s="223" t="str">
        <f t="shared" si="37"/>
        <v xml:space="preserve"> </v>
      </c>
      <c r="AF96" s="223" t="str">
        <f t="shared" si="38"/>
        <v/>
      </c>
      <c r="AG96" s="223" t="str">
        <f t="shared" si="39"/>
        <v xml:space="preserve">  </v>
      </c>
      <c r="AH96" s="736" t="str">
        <f t="shared" si="40"/>
        <v xml:space="preserve">  </v>
      </c>
      <c r="AI96" s="538"/>
      <c r="AJ96" s="476"/>
      <c r="AK96" s="475"/>
      <c r="AL96" s="475"/>
      <c r="AM96" s="12"/>
      <c r="AN96" s="12"/>
      <c r="AO96" s="12"/>
      <c r="AP96" s="12"/>
      <c r="AQ96" s="12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  <c r="CB96" s="1"/>
      <c r="CC96" s="1"/>
      <c r="CD96" s="1"/>
      <c r="CE96" s="1"/>
      <c r="CF96" s="1"/>
      <c r="CG96" s="1"/>
      <c r="CH96" s="1"/>
      <c r="CI96" s="1"/>
      <c r="CJ96" s="1"/>
      <c r="CK96" s="1"/>
      <c r="CL96" s="1"/>
      <c r="CM96" s="1"/>
      <c r="CN96" s="1"/>
      <c r="CO96" s="1"/>
      <c r="CP96" s="1"/>
      <c r="CQ96" s="1"/>
      <c r="CR96" s="1"/>
      <c r="CS96" s="1"/>
      <c r="CT96" s="1"/>
      <c r="CU96" s="1"/>
      <c r="CV96" s="1"/>
      <c r="CW96" s="1"/>
      <c r="CX96" s="1"/>
      <c r="CY96" s="1"/>
      <c r="CZ96" s="1"/>
      <c r="DA96" s="1"/>
      <c r="DB96" s="1"/>
      <c r="DC96" s="1"/>
      <c r="DD96" s="1"/>
      <c r="DE96" s="1"/>
      <c r="DF96" s="1"/>
      <c r="DG96" s="1"/>
      <c r="DH96" s="1"/>
      <c r="DI96" s="1"/>
      <c r="DJ96" s="1"/>
      <c r="DK96" s="1"/>
      <c r="DL96" s="1"/>
      <c r="DM96" s="1"/>
      <c r="DN96" s="1"/>
      <c r="DO96" s="1"/>
      <c r="DP96" s="1"/>
      <c r="DQ96" s="1"/>
      <c r="DR96" s="1"/>
      <c r="DS96" s="1"/>
      <c r="DT96" s="1"/>
      <c r="DU96" s="1"/>
      <c r="DV96" s="1"/>
      <c r="DW96" s="1"/>
      <c r="DX96" s="1"/>
      <c r="DY96" s="1"/>
      <c r="DZ96" s="1"/>
      <c r="EA96" s="1"/>
      <c r="EB96" s="1"/>
      <c r="EC96" s="1"/>
      <c r="ED96" s="1"/>
      <c r="EE96" s="1"/>
      <c r="EF96" s="1"/>
      <c r="EG96" s="1"/>
      <c r="EH96" s="1"/>
      <c r="EI96" s="1"/>
      <c r="EJ96" s="1"/>
      <c r="EK96" s="1"/>
      <c r="EL96" s="1"/>
      <c r="EM96" s="1"/>
      <c r="EN96" s="1"/>
      <c r="EO96" s="1"/>
      <c r="EP96" s="1"/>
      <c r="EQ96" s="1"/>
      <c r="ER96" s="1"/>
      <c r="ES96" s="1"/>
      <c r="ET96" s="1"/>
      <c r="EU96" s="1"/>
      <c r="EV96" s="1"/>
      <c r="EW96" s="1"/>
      <c r="EX96" s="1"/>
      <c r="EY96" s="1"/>
      <c r="EZ96" s="1"/>
      <c r="FA96" s="1"/>
      <c r="FB96" s="1"/>
      <c r="FC96" s="1"/>
      <c r="FD96" s="1"/>
      <c r="FE96" s="1"/>
      <c r="FF96" s="1"/>
      <c r="FG96" s="1"/>
      <c r="FH96" s="1"/>
      <c r="FI96" s="1"/>
      <c r="FJ96" s="1"/>
      <c r="FK96" s="1"/>
      <c r="FL96" s="1"/>
      <c r="FM96" s="1"/>
      <c r="FN96" s="1"/>
      <c r="FO96" s="1"/>
      <c r="FP96" s="1"/>
      <c r="FQ96" s="1"/>
      <c r="FR96" s="1"/>
      <c r="FS96" s="1"/>
      <c r="FT96" s="1"/>
    </row>
    <row r="97" spans="1:184" x14ac:dyDescent="0.2">
      <c r="A97" s="540" t="s">
        <v>103</v>
      </c>
      <c r="B97" s="7">
        <v>0</v>
      </c>
      <c r="C97" s="62">
        <v>0</v>
      </c>
      <c r="D97" s="24">
        <v>0</v>
      </c>
      <c r="E97" s="24">
        <v>0</v>
      </c>
      <c r="F97" s="62">
        <v>0</v>
      </c>
      <c r="G97" s="205">
        <v>0</v>
      </c>
      <c r="H97" s="205">
        <v>0</v>
      </c>
      <c r="I97" s="206">
        <v>0</v>
      </c>
      <c r="J97" s="62">
        <v>0</v>
      </c>
      <c r="K97" s="62">
        <v>0</v>
      </c>
      <c r="L97" s="62">
        <v>0</v>
      </c>
      <c r="M97" s="7">
        <v>0</v>
      </c>
      <c r="N97" s="353">
        <v>0</v>
      </c>
      <c r="O97" s="243">
        <v>0</v>
      </c>
      <c r="P97" s="207">
        <v>0</v>
      </c>
      <c r="Q97" s="364">
        <v>0</v>
      </c>
      <c r="R97" s="460">
        <v>0</v>
      </c>
      <c r="S97" s="460">
        <v>0</v>
      </c>
      <c r="T97" s="466">
        <v>0</v>
      </c>
      <c r="U97" s="245">
        <v>17</v>
      </c>
      <c r="V97" s="62">
        <v>52</v>
      </c>
      <c r="W97" s="62">
        <v>89</v>
      </c>
      <c r="X97" s="62">
        <v>87</v>
      </c>
      <c r="Y97" s="62">
        <v>123</v>
      </c>
      <c r="Z97" s="10">
        <v>140</v>
      </c>
      <c r="AA97" s="10">
        <v>157</v>
      </c>
      <c r="AB97" s="10">
        <v>154</v>
      </c>
      <c r="AC97" s="621">
        <v>151</v>
      </c>
      <c r="AD97" s="438">
        <v>170</v>
      </c>
      <c r="AE97" s="412">
        <f t="shared" si="37"/>
        <v>0.12582781456953643</v>
      </c>
      <c r="AF97" s="47">
        <f t="shared" si="38"/>
        <v>0.38211382113821141</v>
      </c>
      <c r="AG97" s="47" t="str">
        <f t="shared" si="39"/>
        <v xml:space="preserve">  </v>
      </c>
      <c r="AH97" s="734">
        <f t="shared" si="40"/>
        <v>158.33333333333334</v>
      </c>
      <c r="AI97" s="479"/>
      <c r="AJ97" s="480"/>
      <c r="AK97" s="475"/>
      <c r="AL97" s="475"/>
      <c r="AM97" s="12"/>
      <c r="AN97" s="12"/>
      <c r="AO97" s="12"/>
      <c r="AP97" s="12"/>
      <c r="AQ97" s="12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  <c r="CB97" s="1"/>
      <c r="CC97" s="1"/>
      <c r="CD97" s="1"/>
      <c r="CE97" s="1"/>
      <c r="CF97" s="1"/>
      <c r="CG97" s="1"/>
      <c r="CH97" s="1"/>
      <c r="CI97" s="1"/>
      <c r="CJ97" s="1"/>
      <c r="CK97" s="1"/>
      <c r="CL97" s="1"/>
      <c r="CM97" s="1"/>
      <c r="CN97" s="1"/>
      <c r="CO97" s="1"/>
      <c r="CP97" s="1"/>
      <c r="CQ97" s="1"/>
      <c r="CR97" s="1"/>
      <c r="CS97" s="1"/>
      <c r="CT97" s="1"/>
      <c r="CU97" s="1"/>
      <c r="CV97" s="1"/>
      <c r="CW97" s="1"/>
      <c r="CX97" s="1"/>
      <c r="CY97" s="1"/>
      <c r="CZ97" s="1"/>
      <c r="DA97" s="1"/>
      <c r="DB97" s="1"/>
      <c r="DC97" s="1"/>
      <c r="DD97" s="1"/>
      <c r="DE97" s="1"/>
      <c r="DF97" s="1"/>
      <c r="DG97" s="1"/>
      <c r="DH97" s="1"/>
      <c r="DI97" s="1"/>
      <c r="DJ97" s="1"/>
      <c r="DK97" s="1"/>
      <c r="DL97" s="1"/>
      <c r="DM97" s="1"/>
      <c r="DN97" s="1"/>
      <c r="DO97" s="1"/>
      <c r="DP97" s="1"/>
      <c r="DQ97" s="1"/>
      <c r="DR97" s="1"/>
      <c r="DS97" s="1"/>
      <c r="DT97" s="1"/>
      <c r="DU97" s="1"/>
      <c r="DV97" s="1"/>
      <c r="DW97" s="1"/>
      <c r="DX97" s="1"/>
      <c r="DY97" s="1"/>
      <c r="DZ97" s="1"/>
      <c r="EA97" s="1"/>
      <c r="EB97" s="1"/>
      <c r="EC97" s="1"/>
      <c r="ED97" s="1"/>
      <c r="EE97" s="1"/>
      <c r="EF97" s="1"/>
      <c r="EG97" s="1"/>
      <c r="EH97" s="1"/>
      <c r="EI97" s="1"/>
      <c r="EJ97" s="1"/>
      <c r="EK97" s="1"/>
      <c r="EL97" s="1"/>
      <c r="EM97" s="1"/>
      <c r="EN97" s="1"/>
      <c r="EO97" s="1"/>
      <c r="EP97" s="1"/>
      <c r="EQ97" s="1"/>
      <c r="ER97" s="1"/>
      <c r="ES97" s="1"/>
      <c r="ET97" s="1"/>
      <c r="EU97" s="1"/>
      <c r="EV97" s="1"/>
      <c r="EW97" s="1"/>
      <c r="EX97" s="1"/>
      <c r="EY97" s="1"/>
      <c r="EZ97" s="1"/>
      <c r="FA97" s="1"/>
      <c r="FB97" s="1"/>
      <c r="FC97" s="1"/>
      <c r="FD97" s="1"/>
      <c r="FE97" s="1"/>
      <c r="FF97" s="1"/>
      <c r="FG97" s="1"/>
      <c r="FH97" s="1"/>
      <c r="FI97" s="1"/>
      <c r="FJ97" s="1"/>
      <c r="FK97" s="1"/>
      <c r="FL97" s="1"/>
      <c r="FM97" s="1"/>
      <c r="FN97" s="1"/>
      <c r="FO97" s="1"/>
      <c r="FP97" s="1"/>
      <c r="FQ97" s="1"/>
      <c r="FR97" s="1"/>
      <c r="FS97" s="1"/>
      <c r="FT97" s="1"/>
    </row>
    <row r="98" spans="1:184" x14ac:dyDescent="0.2">
      <c r="A98" s="575" t="s">
        <v>104</v>
      </c>
      <c r="B98" s="7">
        <v>0</v>
      </c>
      <c r="C98" s="62">
        <v>0</v>
      </c>
      <c r="D98" s="24">
        <v>0</v>
      </c>
      <c r="E98" s="24">
        <v>0</v>
      </c>
      <c r="F98" s="62">
        <v>0</v>
      </c>
      <c r="G98" s="205">
        <v>29</v>
      </c>
      <c r="H98" s="205">
        <v>70</v>
      </c>
      <c r="I98" s="206">
        <v>78</v>
      </c>
      <c r="J98" s="62">
        <v>91</v>
      </c>
      <c r="K98" s="62">
        <v>93</v>
      </c>
      <c r="L98" s="62">
        <v>91</v>
      </c>
      <c r="M98" s="7">
        <v>117</v>
      </c>
      <c r="N98" s="353">
        <v>133</v>
      </c>
      <c r="O98" s="61">
        <v>152</v>
      </c>
      <c r="P98" s="207">
        <v>154</v>
      </c>
      <c r="Q98" s="364">
        <v>184</v>
      </c>
      <c r="R98" s="460">
        <v>168</v>
      </c>
      <c r="S98" s="460">
        <v>188</v>
      </c>
      <c r="T98" s="726">
        <v>250</v>
      </c>
      <c r="U98" s="245">
        <f>1+36+21+20+34+31+124+24</f>
        <v>291</v>
      </c>
      <c r="V98" s="62">
        <f>32+14+15+33+35+131+24</f>
        <v>284</v>
      </c>
      <c r="W98" s="62">
        <f>50+12+14+34+10+148+20</f>
        <v>288</v>
      </c>
      <c r="X98" s="62">
        <f>43+10+9+32+7+161+21</f>
        <v>283</v>
      </c>
      <c r="Y98" s="62">
        <v>286</v>
      </c>
      <c r="Z98" s="10">
        <f>454-140</f>
        <v>314</v>
      </c>
      <c r="AA98" s="10">
        <f>406-157</f>
        <v>249</v>
      </c>
      <c r="AB98" s="10">
        <v>207</v>
      </c>
      <c r="AC98" s="277">
        <v>218</v>
      </c>
      <c r="AD98" s="438">
        <f>374-AD97</f>
        <v>204</v>
      </c>
      <c r="AE98" s="412">
        <f t="shared" si="37"/>
        <v>-6.4220183486238536E-2</v>
      </c>
      <c r="AF98" s="47">
        <f t="shared" si="38"/>
        <v>-0.28671328671328672</v>
      </c>
      <c r="AG98" s="47">
        <f t="shared" si="39"/>
        <v>-0.184</v>
      </c>
      <c r="AH98" s="734">
        <f t="shared" si="40"/>
        <v>209.66666666666666</v>
      </c>
      <c r="AI98" s="487"/>
      <c r="AJ98" s="475"/>
      <c r="AK98" s="475"/>
      <c r="AL98" s="475"/>
      <c r="AM98" s="12"/>
      <c r="AN98" s="12"/>
      <c r="AO98" s="12"/>
      <c r="AP98" s="12"/>
      <c r="AQ98" s="12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  <c r="CB98" s="1"/>
      <c r="CC98" s="1"/>
      <c r="CD98" s="1"/>
      <c r="CE98" s="1"/>
      <c r="CF98" s="1"/>
      <c r="CG98" s="1"/>
      <c r="CH98" s="1"/>
      <c r="CI98" s="1"/>
      <c r="CJ98" s="1"/>
      <c r="CK98" s="1"/>
      <c r="CL98" s="1"/>
      <c r="CM98" s="1"/>
      <c r="CN98" s="1"/>
      <c r="CO98" s="1"/>
      <c r="CP98" s="1"/>
      <c r="CQ98" s="1"/>
      <c r="CR98" s="1"/>
      <c r="CS98" s="1"/>
      <c r="CT98" s="1"/>
      <c r="CU98" s="1"/>
      <c r="CV98" s="1"/>
      <c r="CW98" s="1"/>
      <c r="CX98" s="1"/>
      <c r="CY98" s="1"/>
      <c r="CZ98" s="1"/>
      <c r="DA98" s="1"/>
      <c r="DB98" s="1"/>
      <c r="DC98" s="1"/>
      <c r="DD98" s="1"/>
      <c r="DE98" s="1"/>
      <c r="DF98" s="1"/>
      <c r="DG98" s="1"/>
      <c r="DH98" s="1"/>
      <c r="DI98" s="1"/>
      <c r="DJ98" s="1"/>
      <c r="DK98" s="1"/>
      <c r="DL98" s="1"/>
      <c r="DM98" s="1"/>
      <c r="DN98" s="1"/>
      <c r="DO98" s="1"/>
      <c r="DP98" s="1"/>
      <c r="DQ98" s="1"/>
      <c r="DR98" s="1"/>
      <c r="DS98" s="1"/>
      <c r="DT98" s="1"/>
      <c r="DU98" s="1"/>
      <c r="DV98" s="1"/>
      <c r="DW98" s="1"/>
      <c r="DX98" s="1"/>
      <c r="DY98" s="1"/>
      <c r="DZ98" s="1"/>
      <c r="EA98" s="1"/>
      <c r="EB98" s="1"/>
      <c r="EC98" s="1"/>
      <c r="ED98" s="1"/>
      <c r="EE98" s="1"/>
      <c r="EF98" s="1"/>
      <c r="EG98" s="1"/>
      <c r="EH98" s="1"/>
      <c r="EI98" s="1"/>
      <c r="EJ98" s="1"/>
      <c r="EK98" s="1"/>
      <c r="EL98" s="1"/>
      <c r="EM98" s="1"/>
      <c r="EN98" s="1"/>
      <c r="EO98" s="1"/>
      <c r="EP98" s="1"/>
      <c r="EQ98" s="1"/>
      <c r="ER98" s="1"/>
      <c r="ES98" s="1"/>
      <c r="ET98" s="1"/>
      <c r="EU98" s="1"/>
      <c r="EV98" s="1"/>
      <c r="EW98" s="1"/>
      <c r="EX98" s="1"/>
      <c r="EY98" s="1"/>
      <c r="EZ98" s="1"/>
      <c r="FA98" s="1"/>
      <c r="FB98" s="1"/>
      <c r="FC98" s="1"/>
      <c r="FD98" s="1"/>
      <c r="FE98" s="1"/>
      <c r="FF98" s="1"/>
      <c r="FG98" s="1"/>
      <c r="FH98" s="1"/>
      <c r="FI98" s="1"/>
      <c r="FJ98" s="1"/>
      <c r="FK98" s="1"/>
      <c r="FL98" s="1"/>
      <c r="FM98" s="1"/>
      <c r="FN98" s="1"/>
      <c r="FO98" s="1"/>
      <c r="FP98" s="1"/>
      <c r="FQ98" s="1"/>
      <c r="FR98" s="1"/>
      <c r="FS98" s="1"/>
      <c r="FT98" s="1"/>
      <c r="FU98" s="1"/>
      <c r="FV98" s="1"/>
      <c r="FW98" s="1"/>
      <c r="FX98" s="1"/>
      <c r="FY98" s="1"/>
      <c r="FZ98" s="1"/>
      <c r="GA98" s="1"/>
      <c r="GB98" s="1"/>
    </row>
    <row r="99" spans="1:184" x14ac:dyDescent="0.2">
      <c r="A99" s="576" t="s">
        <v>74</v>
      </c>
      <c r="B99" s="209">
        <f t="shared" ref="B99" si="46">+B98+B97</f>
        <v>0</v>
      </c>
      <c r="C99" s="210">
        <f t="shared" ref="C99" si="47">+C98+C97</f>
        <v>0</v>
      </c>
      <c r="D99" s="211">
        <f t="shared" ref="D99" si="48">+D98+D97</f>
        <v>0</v>
      </c>
      <c r="E99" s="212">
        <f t="shared" ref="E99" si="49">+E98+E97</f>
        <v>0</v>
      </c>
      <c r="F99" s="209">
        <f t="shared" ref="F99" si="50">+F98+F97</f>
        <v>0</v>
      </c>
      <c r="G99" s="213">
        <f t="shared" ref="G99" si="51">+G98+G97</f>
        <v>29</v>
      </c>
      <c r="H99" s="213">
        <f t="shared" ref="H99" si="52">+H98+H97</f>
        <v>70</v>
      </c>
      <c r="I99" s="213">
        <f t="shared" ref="I99" si="53">+I98+I97</f>
        <v>78</v>
      </c>
      <c r="J99" s="214">
        <f t="shared" ref="J99" si="54">+J98+J97</f>
        <v>91</v>
      </c>
      <c r="K99" s="209">
        <f t="shared" ref="K99" si="55">+K98+K97</f>
        <v>93</v>
      </c>
      <c r="L99" s="215">
        <f t="shared" ref="L99" si="56">+L98+L97</f>
        <v>91</v>
      </c>
      <c r="M99" s="216">
        <f t="shared" ref="M99" si="57">+M98+M97</f>
        <v>117</v>
      </c>
      <c r="N99" s="375">
        <f t="shared" ref="N99" si="58">+N98+N97</f>
        <v>133</v>
      </c>
      <c r="O99" s="381">
        <f t="shared" ref="O99" si="59">+O98+O97</f>
        <v>152</v>
      </c>
      <c r="P99" s="217">
        <f t="shared" ref="P99" si="60">+P98+P97</f>
        <v>154</v>
      </c>
      <c r="Q99" s="375">
        <f t="shared" ref="Q99" si="61">+Q98+Q97</f>
        <v>184</v>
      </c>
      <c r="R99" s="450">
        <f t="shared" ref="R99" si="62">+R98+R97</f>
        <v>168</v>
      </c>
      <c r="S99" s="450">
        <f t="shared" ref="S99" si="63">+S98+S97</f>
        <v>188</v>
      </c>
      <c r="T99" s="450">
        <f t="shared" ref="T99" si="64">+T98+T97</f>
        <v>250</v>
      </c>
      <c r="U99" s="217">
        <f t="shared" ref="U99" si="65">+U98+U97</f>
        <v>308</v>
      </c>
      <c r="V99" s="216">
        <f t="shared" ref="V99" si="66">+V98+V97</f>
        <v>336</v>
      </c>
      <c r="W99" s="216">
        <f t="shared" ref="W99" si="67">+W98+W97</f>
        <v>377</v>
      </c>
      <c r="X99" s="216">
        <f>+X98+X97</f>
        <v>370</v>
      </c>
      <c r="Y99" s="216">
        <f>+Y98+Y97</f>
        <v>409</v>
      </c>
      <c r="Z99" s="216">
        <f>+Z98+Z97</f>
        <v>454</v>
      </c>
      <c r="AA99" s="216">
        <f>+AA97+AA98</f>
        <v>406</v>
      </c>
      <c r="AB99" s="216">
        <f>+AB97+AB98</f>
        <v>361</v>
      </c>
      <c r="AC99" s="381">
        <f>+AC97+AC98</f>
        <v>369</v>
      </c>
      <c r="AD99" s="450">
        <f>+AD97+AD98</f>
        <v>374</v>
      </c>
      <c r="AE99" s="420">
        <f t="shared" si="37"/>
        <v>1.3550135501355014E-2</v>
      </c>
      <c r="AF99" s="218">
        <f t="shared" si="38"/>
        <v>-8.557457212713937E-2</v>
      </c>
      <c r="AG99" s="218">
        <f t="shared" si="39"/>
        <v>0.496</v>
      </c>
      <c r="AH99" s="735">
        <f t="shared" si="40"/>
        <v>368</v>
      </c>
      <c r="AI99" s="487"/>
      <c r="AJ99" s="475"/>
      <c r="AK99" s="475"/>
      <c r="AL99" s="475"/>
      <c r="AM99" s="12"/>
      <c r="AN99" s="12"/>
      <c r="AO99" s="12"/>
      <c r="AP99" s="12"/>
      <c r="AQ99" s="12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  <c r="CB99" s="1"/>
      <c r="CC99" s="1"/>
      <c r="CD99" s="1"/>
      <c r="CE99" s="1"/>
      <c r="CF99" s="1"/>
      <c r="CG99" s="1"/>
      <c r="CH99" s="1"/>
      <c r="CI99" s="1"/>
      <c r="CJ99" s="1"/>
      <c r="CK99" s="1"/>
      <c r="CL99" s="1"/>
      <c r="CM99" s="1"/>
      <c r="CN99" s="1"/>
      <c r="CO99" s="1"/>
      <c r="CP99" s="1"/>
      <c r="CQ99" s="1"/>
      <c r="CR99" s="1"/>
      <c r="CS99" s="1"/>
      <c r="CT99" s="1"/>
      <c r="CU99" s="1"/>
      <c r="CV99" s="1"/>
      <c r="CW99" s="1"/>
      <c r="CX99" s="1"/>
      <c r="CY99" s="1"/>
      <c r="CZ99" s="1"/>
      <c r="DA99" s="1"/>
      <c r="DB99" s="1"/>
      <c r="DC99" s="1"/>
      <c r="DD99" s="1"/>
      <c r="DE99" s="1"/>
      <c r="DF99" s="1"/>
      <c r="DG99" s="1"/>
      <c r="DH99" s="1"/>
      <c r="DI99" s="1"/>
      <c r="DJ99" s="1"/>
      <c r="DK99" s="1"/>
      <c r="DL99" s="1"/>
      <c r="DM99" s="1"/>
      <c r="DN99" s="1"/>
      <c r="DO99" s="1"/>
      <c r="DP99" s="1"/>
      <c r="DQ99" s="1"/>
      <c r="DR99" s="1"/>
      <c r="DS99" s="1"/>
      <c r="DT99" s="1"/>
      <c r="DU99" s="1"/>
      <c r="DV99" s="1"/>
      <c r="DW99" s="1"/>
      <c r="DX99" s="1"/>
      <c r="DY99" s="1"/>
      <c r="DZ99" s="1"/>
      <c r="EA99" s="1"/>
      <c r="EB99" s="1"/>
      <c r="EC99" s="1"/>
      <c r="ED99" s="1"/>
      <c r="EE99" s="1"/>
      <c r="EF99" s="1"/>
      <c r="EG99" s="1"/>
      <c r="EH99" s="1"/>
      <c r="EI99" s="1"/>
      <c r="EJ99" s="1"/>
      <c r="EK99" s="1"/>
      <c r="EL99" s="1"/>
      <c r="EM99" s="1"/>
      <c r="EN99" s="1"/>
      <c r="EO99" s="1"/>
      <c r="EP99" s="1"/>
      <c r="EQ99" s="1"/>
      <c r="ER99" s="1"/>
      <c r="ES99" s="1"/>
      <c r="ET99" s="1"/>
      <c r="EU99" s="1"/>
      <c r="EV99" s="1"/>
      <c r="EW99" s="1"/>
      <c r="EX99" s="1"/>
      <c r="EY99" s="1"/>
      <c r="EZ99" s="1"/>
      <c r="FA99" s="1"/>
      <c r="FB99" s="1"/>
      <c r="FC99" s="1"/>
      <c r="FD99" s="1"/>
      <c r="FE99" s="1"/>
      <c r="FF99" s="1"/>
      <c r="FG99" s="1"/>
      <c r="FH99" s="1"/>
      <c r="FI99" s="1"/>
      <c r="FJ99" s="1"/>
      <c r="FK99" s="1"/>
      <c r="FL99" s="1"/>
      <c r="FM99" s="1"/>
      <c r="FN99" s="1"/>
      <c r="FO99" s="1"/>
      <c r="FP99" s="1"/>
      <c r="FQ99" s="1"/>
      <c r="FR99" s="1"/>
      <c r="FS99" s="1"/>
      <c r="FT99" s="1"/>
      <c r="FU99" s="1"/>
      <c r="FV99" s="1"/>
      <c r="FW99" s="1"/>
      <c r="FX99" s="1"/>
      <c r="FY99" s="1"/>
      <c r="FZ99" s="1"/>
      <c r="GA99" s="1"/>
      <c r="GB99" s="1"/>
    </row>
    <row r="100" spans="1:184" ht="12.75" thickBot="1" x14ac:dyDescent="0.25">
      <c r="A100" s="578" t="s">
        <v>72</v>
      </c>
      <c r="B100" s="225">
        <f t="shared" ref="B100:Z100" si="68">+B99+B95+B90</f>
        <v>58</v>
      </c>
      <c r="C100" s="226">
        <f t="shared" si="68"/>
        <v>45</v>
      </c>
      <c r="D100" s="227">
        <f t="shared" si="68"/>
        <v>35</v>
      </c>
      <c r="E100" s="228">
        <f t="shared" si="68"/>
        <v>23</v>
      </c>
      <c r="F100" s="225">
        <f t="shared" si="68"/>
        <v>52</v>
      </c>
      <c r="G100" s="229">
        <f t="shared" si="68"/>
        <v>67</v>
      </c>
      <c r="H100" s="229">
        <f t="shared" si="68"/>
        <v>99</v>
      </c>
      <c r="I100" s="229">
        <f t="shared" si="68"/>
        <v>97</v>
      </c>
      <c r="J100" s="230">
        <f t="shared" si="68"/>
        <v>118</v>
      </c>
      <c r="K100" s="225">
        <f t="shared" si="68"/>
        <v>113</v>
      </c>
      <c r="L100" s="231">
        <f t="shared" si="68"/>
        <v>108</v>
      </c>
      <c r="M100" s="232">
        <f t="shared" si="68"/>
        <v>138</v>
      </c>
      <c r="N100" s="376">
        <f t="shared" si="68"/>
        <v>153</v>
      </c>
      <c r="O100" s="363">
        <f t="shared" si="68"/>
        <v>179</v>
      </c>
      <c r="P100" s="233">
        <f t="shared" si="68"/>
        <v>191</v>
      </c>
      <c r="Q100" s="376">
        <f t="shared" si="68"/>
        <v>226</v>
      </c>
      <c r="R100" s="451">
        <f t="shared" si="68"/>
        <v>273</v>
      </c>
      <c r="S100" s="451">
        <f t="shared" si="68"/>
        <v>258</v>
      </c>
      <c r="T100" s="451">
        <f t="shared" si="68"/>
        <v>333</v>
      </c>
      <c r="U100" s="233">
        <f t="shared" si="68"/>
        <v>391</v>
      </c>
      <c r="V100" s="232">
        <f t="shared" si="68"/>
        <v>413</v>
      </c>
      <c r="W100" s="232">
        <f t="shared" si="68"/>
        <v>457</v>
      </c>
      <c r="X100" s="232">
        <f t="shared" si="68"/>
        <v>449</v>
      </c>
      <c r="Y100" s="232">
        <f t="shared" si="68"/>
        <v>489</v>
      </c>
      <c r="Z100" s="232">
        <f t="shared" si="68"/>
        <v>522</v>
      </c>
      <c r="AA100" s="232">
        <f>AA90+AA95+AA99</f>
        <v>475</v>
      </c>
      <c r="AB100" s="232">
        <f>AB90+AB95+AB99</f>
        <v>416</v>
      </c>
      <c r="AC100" s="363">
        <f>AC90+AC95+AC99</f>
        <v>425</v>
      </c>
      <c r="AD100" s="451">
        <f>AD90+AD95+AD99</f>
        <v>429</v>
      </c>
      <c r="AE100" s="422">
        <f t="shared" si="37"/>
        <v>9.4117647058823521E-3</v>
      </c>
      <c r="AF100" s="234">
        <f t="shared" si="38"/>
        <v>-0.12269938650306748</v>
      </c>
      <c r="AG100" s="234">
        <f t="shared" si="39"/>
        <v>0.28828828828828829</v>
      </c>
      <c r="AH100" s="740">
        <f t="shared" si="40"/>
        <v>423.33333333333331</v>
      </c>
      <c r="AI100" s="487"/>
      <c r="AJ100" s="475"/>
      <c r="AK100" s="475"/>
      <c r="AL100" s="475"/>
      <c r="AM100" s="12"/>
      <c r="AN100" s="12"/>
      <c r="AO100" s="12"/>
      <c r="AP100" s="12"/>
      <c r="AQ100" s="12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  <c r="CB100" s="1"/>
      <c r="CC100" s="1"/>
      <c r="CD100" s="1"/>
      <c r="CE100" s="1"/>
      <c r="CF100" s="1"/>
      <c r="CG100" s="1"/>
      <c r="CH100" s="1"/>
      <c r="CI100" s="1"/>
      <c r="CJ100" s="1"/>
      <c r="CK100" s="1"/>
      <c r="CL100" s="1"/>
      <c r="CM100" s="1"/>
      <c r="CN100" s="1"/>
      <c r="CO100" s="1"/>
      <c r="CP100" s="1"/>
      <c r="CQ100" s="1"/>
      <c r="CR100" s="1"/>
      <c r="CS100" s="1"/>
      <c r="CT100" s="1"/>
      <c r="CU100" s="1"/>
      <c r="CV100" s="1"/>
      <c r="CW100" s="1"/>
      <c r="CX100" s="1"/>
      <c r="CY100" s="1"/>
      <c r="CZ100" s="1"/>
      <c r="DA100" s="1"/>
      <c r="DB100" s="1"/>
      <c r="DC100" s="1"/>
      <c r="DD100" s="1"/>
      <c r="DE100" s="1"/>
      <c r="DF100" s="1"/>
      <c r="DG100" s="1"/>
      <c r="DH100" s="1"/>
      <c r="DI100" s="1"/>
      <c r="DJ100" s="1"/>
      <c r="DK100" s="1"/>
      <c r="DL100" s="1"/>
      <c r="DM100" s="1"/>
      <c r="DN100" s="1"/>
      <c r="DO100" s="1"/>
      <c r="DP100" s="1"/>
      <c r="DQ100" s="1"/>
      <c r="DR100" s="1"/>
      <c r="DS100" s="1"/>
      <c r="DT100" s="1"/>
      <c r="DU100" s="1"/>
      <c r="DV100" s="1"/>
      <c r="DW100" s="1"/>
      <c r="DX100" s="1"/>
      <c r="DY100" s="1"/>
      <c r="DZ100" s="1"/>
      <c r="EA100" s="1"/>
      <c r="EB100" s="1"/>
      <c r="EC100" s="1"/>
      <c r="ED100" s="1"/>
      <c r="EE100" s="1"/>
      <c r="EF100" s="1"/>
      <c r="EG100" s="1"/>
      <c r="EH100" s="1"/>
      <c r="EI100" s="1"/>
      <c r="EJ100" s="1"/>
      <c r="EK100" s="1"/>
      <c r="EL100" s="1"/>
      <c r="EM100" s="1"/>
      <c r="EN100" s="1"/>
      <c r="EO100" s="1"/>
      <c r="EP100" s="1"/>
      <c r="EQ100" s="1"/>
      <c r="ER100" s="1"/>
      <c r="ES100" s="1"/>
      <c r="ET100" s="1"/>
      <c r="EU100" s="1"/>
      <c r="EV100" s="1"/>
      <c r="EW100" s="1"/>
      <c r="EX100" s="1"/>
      <c r="EY100" s="1"/>
      <c r="EZ100" s="1"/>
      <c r="FA100" s="1"/>
      <c r="FB100" s="1"/>
      <c r="FC100" s="1"/>
      <c r="FD100" s="1"/>
      <c r="FE100" s="1"/>
      <c r="FF100" s="1"/>
      <c r="FG100" s="1"/>
      <c r="FH100" s="1"/>
      <c r="FI100" s="1"/>
      <c r="FJ100" s="1"/>
      <c r="FK100" s="1"/>
      <c r="FL100" s="1"/>
      <c r="FM100" s="1"/>
      <c r="FN100" s="1"/>
      <c r="FO100" s="1"/>
      <c r="FP100" s="1"/>
      <c r="FQ100" s="1"/>
      <c r="FR100" s="1"/>
      <c r="FS100" s="1"/>
      <c r="FT100" s="1"/>
      <c r="FU100" s="1"/>
      <c r="FV100" s="1"/>
      <c r="FW100" s="1"/>
      <c r="FX100" s="1"/>
      <c r="FY100" s="1"/>
      <c r="FZ100" s="1"/>
      <c r="GA100" s="1"/>
      <c r="GB100" s="1"/>
    </row>
    <row r="101" spans="1:184" ht="13.5" thickTop="1" x14ac:dyDescent="0.2">
      <c r="A101" s="548" t="s">
        <v>25</v>
      </c>
      <c r="B101" s="101"/>
      <c r="C101" s="101"/>
      <c r="D101" s="101"/>
      <c r="E101" s="101"/>
      <c r="F101" s="101"/>
      <c r="G101" s="549"/>
      <c r="H101" s="549"/>
      <c r="I101" s="549"/>
      <c r="J101" s="549"/>
      <c r="K101" s="101"/>
      <c r="L101" s="101"/>
      <c r="M101" s="101"/>
      <c r="N101" s="101"/>
      <c r="O101" s="102"/>
      <c r="P101" s="102"/>
      <c r="Q101" s="102"/>
      <c r="R101" s="102"/>
      <c r="S101" s="102"/>
      <c r="T101" s="103"/>
      <c r="U101" s="103"/>
      <c r="V101" s="103"/>
      <c r="W101" s="103"/>
      <c r="X101" s="103"/>
      <c r="Y101" s="103"/>
      <c r="Z101" s="103"/>
      <c r="AA101" s="103"/>
      <c r="AB101" s="103"/>
      <c r="AC101" s="103"/>
      <c r="AD101" s="103"/>
      <c r="AE101" s="728" t="str">
        <f t="shared" si="37"/>
        <v xml:space="preserve"> </v>
      </c>
      <c r="AF101" s="728" t="str">
        <f t="shared" si="38"/>
        <v/>
      </c>
      <c r="AG101" s="728" t="str">
        <f t="shared" si="39"/>
        <v xml:space="preserve">  </v>
      </c>
      <c r="AH101" s="741" t="str">
        <f t="shared" si="40"/>
        <v xml:space="preserve">  </v>
      </c>
      <c r="AI101" s="487"/>
      <c r="AJ101" s="475"/>
      <c r="AK101" s="475"/>
      <c r="AL101" s="475"/>
      <c r="AM101" s="12"/>
      <c r="AN101" s="12"/>
      <c r="AO101" s="12"/>
      <c r="AP101" s="12"/>
      <c r="AQ101" s="12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  <c r="CB101" s="1"/>
      <c r="CC101" s="1"/>
      <c r="CD101" s="1"/>
      <c r="CE101" s="1"/>
      <c r="CF101" s="1"/>
      <c r="CG101" s="1"/>
      <c r="CH101" s="1"/>
      <c r="CI101" s="1"/>
      <c r="CJ101" s="1"/>
      <c r="CK101" s="1"/>
      <c r="CL101" s="1"/>
      <c r="CM101" s="1"/>
      <c r="CN101" s="1"/>
      <c r="CO101" s="1"/>
      <c r="CP101" s="1"/>
      <c r="CQ101" s="1"/>
      <c r="CR101" s="1"/>
      <c r="CS101" s="1"/>
      <c r="CT101" s="1"/>
      <c r="CU101" s="1"/>
      <c r="CV101" s="1"/>
      <c r="CW101" s="1"/>
      <c r="CX101" s="1"/>
      <c r="CY101" s="1"/>
      <c r="CZ101" s="1"/>
      <c r="DA101" s="1"/>
      <c r="DB101" s="1"/>
      <c r="DC101" s="1"/>
      <c r="DD101" s="1"/>
      <c r="DE101" s="1"/>
      <c r="DF101" s="1"/>
      <c r="DG101" s="1"/>
      <c r="DH101" s="1"/>
      <c r="DI101" s="1"/>
      <c r="DJ101" s="1"/>
      <c r="DK101" s="1"/>
      <c r="DL101" s="1"/>
      <c r="DM101" s="1"/>
      <c r="DN101" s="1"/>
      <c r="DO101" s="1"/>
      <c r="DP101" s="1"/>
      <c r="DQ101" s="1"/>
      <c r="DR101" s="1"/>
      <c r="DS101" s="1"/>
      <c r="DT101" s="1"/>
      <c r="DU101" s="1"/>
      <c r="DV101" s="1"/>
      <c r="DW101" s="1"/>
      <c r="DX101" s="1"/>
      <c r="DY101" s="1"/>
      <c r="DZ101" s="1"/>
      <c r="EA101" s="1"/>
      <c r="EB101" s="1"/>
      <c r="EC101" s="1"/>
      <c r="ED101" s="1"/>
      <c r="EE101" s="1"/>
      <c r="EF101" s="1"/>
      <c r="EG101" s="1"/>
      <c r="EH101" s="1"/>
      <c r="EI101" s="1"/>
      <c r="EJ101" s="1"/>
      <c r="EK101" s="1"/>
      <c r="EL101" s="1"/>
      <c r="EM101" s="1"/>
      <c r="EN101" s="1"/>
      <c r="EO101" s="1"/>
      <c r="EP101" s="1"/>
      <c r="EQ101" s="1"/>
      <c r="ER101" s="1"/>
      <c r="ES101" s="1"/>
      <c r="ET101" s="1"/>
      <c r="EU101" s="1"/>
      <c r="EV101" s="1"/>
      <c r="EW101" s="1"/>
      <c r="EX101" s="1"/>
      <c r="EY101" s="1"/>
      <c r="EZ101" s="1"/>
      <c r="FA101" s="1"/>
      <c r="FB101" s="1"/>
      <c r="FC101" s="1"/>
      <c r="FD101" s="1"/>
      <c r="FE101" s="1"/>
      <c r="FF101" s="1"/>
      <c r="FG101" s="1"/>
      <c r="FH101" s="1"/>
      <c r="FI101" s="1"/>
      <c r="FJ101" s="1"/>
      <c r="FK101" s="1"/>
      <c r="FL101" s="1"/>
      <c r="FM101" s="1"/>
      <c r="FN101" s="1"/>
      <c r="FO101" s="1"/>
      <c r="FP101" s="1"/>
      <c r="FQ101" s="1"/>
      <c r="FR101" s="1"/>
      <c r="FS101" s="1"/>
      <c r="FT101" s="1"/>
      <c r="FU101" s="1"/>
      <c r="FV101" s="1"/>
      <c r="FW101" s="1"/>
      <c r="FX101" s="1"/>
      <c r="FY101" s="1"/>
      <c r="FZ101" s="1"/>
      <c r="GA101" s="1"/>
      <c r="GB101" s="1"/>
    </row>
    <row r="102" spans="1:184" x14ac:dyDescent="0.2">
      <c r="A102" s="579" t="s">
        <v>58</v>
      </c>
      <c r="B102" s="235">
        <v>0</v>
      </c>
      <c r="C102" s="236">
        <v>0</v>
      </c>
      <c r="D102" s="237">
        <v>0</v>
      </c>
      <c r="E102" s="238">
        <v>0</v>
      </c>
      <c r="F102" s="239">
        <v>0</v>
      </c>
      <c r="G102" s="240">
        <v>0</v>
      </c>
      <c r="H102" s="241">
        <v>0</v>
      </c>
      <c r="I102" s="242">
        <v>0</v>
      </c>
      <c r="J102" s="243">
        <v>0</v>
      </c>
      <c r="K102" s="235">
        <v>0</v>
      </c>
      <c r="L102" s="239">
        <v>0</v>
      </c>
      <c r="M102" s="239">
        <v>0</v>
      </c>
      <c r="N102" s="377">
        <v>0</v>
      </c>
      <c r="O102" s="243">
        <v>18</v>
      </c>
      <c r="P102" s="380">
        <v>37</v>
      </c>
      <c r="Q102" s="639">
        <v>34</v>
      </c>
      <c r="R102" s="466">
        <v>32</v>
      </c>
      <c r="S102" s="466">
        <v>34</v>
      </c>
      <c r="T102" s="466">
        <v>39</v>
      </c>
      <c r="U102" s="380">
        <v>36</v>
      </c>
      <c r="V102" s="244">
        <v>42</v>
      </c>
      <c r="W102" s="244">
        <v>40</v>
      </c>
      <c r="X102" s="244">
        <v>32</v>
      </c>
      <c r="Y102" s="244">
        <v>33</v>
      </c>
      <c r="Z102" s="244">
        <v>31</v>
      </c>
      <c r="AA102" s="244">
        <v>19</v>
      </c>
      <c r="AB102" s="244">
        <v>17</v>
      </c>
      <c r="AC102" s="621">
        <v>23</v>
      </c>
      <c r="AD102" s="440">
        <v>23</v>
      </c>
      <c r="AE102" s="411">
        <f t="shared" si="37"/>
        <v>0</v>
      </c>
      <c r="AF102" s="82">
        <f t="shared" si="38"/>
        <v>-0.30303030303030304</v>
      </c>
      <c r="AG102" s="82">
        <f t="shared" si="39"/>
        <v>-0.41025641025641024</v>
      </c>
      <c r="AH102" s="742">
        <f t="shared" si="40"/>
        <v>21</v>
      </c>
      <c r="AI102" s="487"/>
      <c r="AJ102" s="475"/>
      <c r="AK102" s="475"/>
      <c r="AL102" s="475"/>
      <c r="AM102" s="12"/>
      <c r="AN102" s="12"/>
      <c r="AO102" s="12"/>
      <c r="AP102" s="12"/>
      <c r="AQ102" s="12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1"/>
      <c r="CB102" s="1"/>
      <c r="CC102" s="1"/>
      <c r="CD102" s="1"/>
      <c r="CE102" s="1"/>
      <c r="CF102" s="1"/>
      <c r="CG102" s="1"/>
      <c r="CH102" s="1"/>
      <c r="CI102" s="1"/>
      <c r="CJ102" s="1"/>
      <c r="CK102" s="1"/>
      <c r="CL102" s="1"/>
      <c r="CM102" s="1"/>
      <c r="CN102" s="1"/>
      <c r="CO102" s="1"/>
      <c r="CP102" s="1"/>
      <c r="CQ102" s="1"/>
      <c r="CR102" s="1"/>
      <c r="CS102" s="1"/>
      <c r="CT102" s="1"/>
      <c r="CU102" s="1"/>
      <c r="CV102" s="1"/>
      <c r="CW102" s="1"/>
      <c r="CX102" s="1"/>
      <c r="CY102" s="1"/>
      <c r="CZ102" s="1"/>
      <c r="DA102" s="1"/>
      <c r="DB102" s="1"/>
      <c r="DC102" s="1"/>
      <c r="DD102" s="1"/>
      <c r="DE102" s="1"/>
      <c r="DF102" s="1"/>
      <c r="DG102" s="1"/>
      <c r="DH102" s="1"/>
      <c r="DI102" s="1"/>
      <c r="DJ102" s="1"/>
      <c r="DK102" s="1"/>
      <c r="DL102" s="1"/>
      <c r="DM102" s="1"/>
      <c r="DN102" s="1"/>
      <c r="DO102" s="1"/>
      <c r="DP102" s="1"/>
      <c r="DQ102" s="1"/>
      <c r="DR102" s="1"/>
      <c r="DS102" s="1"/>
      <c r="DT102" s="1"/>
      <c r="DU102" s="1"/>
      <c r="DV102" s="1"/>
      <c r="DW102" s="1"/>
      <c r="DX102" s="1"/>
      <c r="DY102" s="1"/>
      <c r="DZ102" s="1"/>
      <c r="EA102" s="1"/>
      <c r="EB102" s="1"/>
      <c r="EC102" s="1"/>
      <c r="ED102" s="1"/>
      <c r="EE102" s="1"/>
      <c r="EF102" s="1"/>
      <c r="EG102" s="1"/>
      <c r="EH102" s="1"/>
      <c r="EI102" s="1"/>
      <c r="EJ102" s="1"/>
      <c r="EK102" s="1"/>
      <c r="EL102" s="1"/>
      <c r="EM102" s="1"/>
      <c r="EN102" s="1"/>
      <c r="EO102" s="1"/>
      <c r="EP102" s="1"/>
      <c r="EQ102" s="1"/>
      <c r="ER102" s="1"/>
      <c r="ES102" s="1"/>
      <c r="ET102" s="1"/>
      <c r="EU102" s="1"/>
      <c r="EV102" s="1"/>
      <c r="EW102" s="1"/>
      <c r="EX102" s="1"/>
      <c r="EY102" s="1"/>
      <c r="EZ102" s="1"/>
      <c r="FA102" s="1"/>
      <c r="FB102" s="1"/>
      <c r="FC102" s="1"/>
      <c r="FD102" s="1"/>
      <c r="FE102" s="1"/>
      <c r="FF102" s="1"/>
      <c r="FG102" s="1"/>
      <c r="FH102" s="1"/>
      <c r="FI102" s="1"/>
      <c r="FJ102" s="1"/>
      <c r="FK102" s="1"/>
      <c r="FL102" s="1"/>
      <c r="FM102" s="1"/>
      <c r="FN102" s="1"/>
      <c r="FO102" s="1"/>
      <c r="FP102" s="1"/>
      <c r="FQ102" s="1"/>
      <c r="FR102" s="1"/>
      <c r="FS102" s="1"/>
      <c r="FT102" s="1"/>
      <c r="FU102" s="1"/>
      <c r="FV102" s="1"/>
      <c r="FW102" s="1"/>
      <c r="FX102" s="1"/>
      <c r="FY102" s="1"/>
      <c r="FZ102" s="1"/>
      <c r="GA102" s="1"/>
      <c r="GB102" s="1"/>
    </row>
    <row r="103" spans="1:184" x14ac:dyDescent="0.2">
      <c r="A103" s="580" t="s">
        <v>75</v>
      </c>
      <c r="B103" s="58">
        <v>0</v>
      </c>
      <c r="C103" s="22">
        <v>0</v>
      </c>
      <c r="D103" s="24">
        <v>0</v>
      </c>
      <c r="E103" s="24">
        <v>0</v>
      </c>
      <c r="F103" s="22">
        <v>0</v>
      </c>
      <c r="G103" s="205">
        <v>0</v>
      </c>
      <c r="H103" s="205">
        <v>0</v>
      </c>
      <c r="I103" s="206">
        <v>0</v>
      </c>
      <c r="J103" s="22">
        <v>0</v>
      </c>
      <c r="K103" s="22">
        <v>0</v>
      </c>
      <c r="L103" s="22">
        <v>0</v>
      </c>
      <c r="M103" s="7">
        <v>0</v>
      </c>
      <c r="N103" s="353">
        <v>0</v>
      </c>
      <c r="O103" s="61">
        <v>0</v>
      </c>
      <c r="P103" s="245">
        <v>0</v>
      </c>
      <c r="Q103" s="364">
        <v>0</v>
      </c>
      <c r="R103" s="460">
        <v>2</v>
      </c>
      <c r="S103" s="460">
        <v>0</v>
      </c>
      <c r="T103" s="726">
        <v>1</v>
      </c>
      <c r="U103" s="245">
        <v>0</v>
      </c>
      <c r="V103" s="62">
        <v>1</v>
      </c>
      <c r="W103" s="62">
        <v>1</v>
      </c>
      <c r="X103" s="62">
        <v>0</v>
      </c>
      <c r="Y103" s="62">
        <v>0</v>
      </c>
      <c r="Z103" s="10">
        <v>1</v>
      </c>
      <c r="AA103" s="654">
        <v>0</v>
      </c>
      <c r="AB103" s="654">
        <v>0</v>
      </c>
      <c r="AC103" s="626">
        <v>1</v>
      </c>
      <c r="AD103" s="452">
        <v>0</v>
      </c>
      <c r="AE103" s="423" t="str">
        <f t="shared" si="37"/>
        <v xml:space="preserve"> </v>
      </c>
      <c r="AF103" s="395" t="str">
        <f t="shared" si="38"/>
        <v/>
      </c>
      <c r="AG103" s="729" t="str">
        <f t="shared" si="39"/>
        <v xml:space="preserve"> </v>
      </c>
      <c r="AH103" s="738" t="str">
        <f t="shared" si="40"/>
        <v xml:space="preserve">  </v>
      </c>
      <c r="AI103" s="474"/>
      <c r="AJ103" s="475"/>
      <c r="AK103" s="475"/>
      <c r="AL103" s="475"/>
      <c r="AM103" s="12"/>
      <c r="AN103" s="12"/>
      <c r="AO103" s="12"/>
      <c r="AP103" s="12"/>
      <c r="AQ103" s="12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  <c r="BZ103" s="1"/>
      <c r="CA103" s="1"/>
      <c r="CB103" s="1"/>
      <c r="CC103" s="1"/>
      <c r="CD103" s="1"/>
      <c r="CE103" s="1"/>
      <c r="CF103" s="1"/>
      <c r="CG103" s="1"/>
      <c r="CH103" s="1"/>
      <c r="CI103" s="1"/>
      <c r="CJ103" s="1"/>
      <c r="CK103" s="1"/>
      <c r="CL103" s="1"/>
      <c r="CM103" s="1"/>
      <c r="CN103" s="1"/>
      <c r="CO103" s="1"/>
      <c r="CP103" s="1"/>
      <c r="CQ103" s="1"/>
      <c r="CR103" s="1"/>
      <c r="CS103" s="1"/>
      <c r="CT103" s="1"/>
      <c r="CU103" s="1"/>
      <c r="CV103" s="1"/>
      <c r="CW103" s="1"/>
      <c r="CX103" s="1"/>
      <c r="CY103" s="1"/>
      <c r="CZ103" s="1"/>
      <c r="DA103" s="1"/>
      <c r="DB103" s="1"/>
      <c r="DC103" s="1"/>
      <c r="DD103" s="1"/>
      <c r="DE103" s="1"/>
      <c r="DF103" s="1"/>
      <c r="DG103" s="1"/>
      <c r="DH103" s="1"/>
      <c r="DI103" s="1"/>
      <c r="DJ103" s="1"/>
      <c r="DK103" s="1"/>
      <c r="DL103" s="1"/>
      <c r="DM103" s="1"/>
      <c r="DN103" s="1"/>
      <c r="DO103" s="1"/>
      <c r="DP103" s="1"/>
      <c r="DQ103" s="1"/>
      <c r="DR103" s="1"/>
      <c r="DS103" s="1"/>
      <c r="DT103" s="1"/>
      <c r="DU103" s="1"/>
      <c r="DV103" s="1"/>
      <c r="DW103" s="1"/>
      <c r="DX103" s="1"/>
      <c r="DY103" s="1"/>
      <c r="DZ103" s="1"/>
      <c r="EA103" s="1"/>
      <c r="EB103" s="1"/>
      <c r="EC103" s="1"/>
      <c r="ED103" s="1"/>
      <c r="EE103" s="1"/>
      <c r="EF103" s="1"/>
      <c r="EG103" s="1"/>
      <c r="EH103" s="1"/>
      <c r="EI103" s="1"/>
      <c r="EJ103" s="1"/>
      <c r="EK103" s="1"/>
      <c r="EL103" s="1"/>
      <c r="EM103" s="1"/>
      <c r="EN103" s="1"/>
      <c r="EO103" s="1"/>
      <c r="EP103" s="1"/>
      <c r="EQ103" s="1"/>
      <c r="ER103" s="1"/>
      <c r="ES103" s="1"/>
      <c r="ET103" s="1"/>
      <c r="EU103" s="1"/>
      <c r="EV103" s="1"/>
      <c r="EW103" s="1"/>
      <c r="EX103" s="1"/>
      <c r="EY103" s="1"/>
      <c r="EZ103" s="1"/>
      <c r="FA103" s="1"/>
      <c r="FB103" s="1"/>
      <c r="FC103" s="1"/>
      <c r="FD103" s="1"/>
      <c r="FE103" s="1"/>
      <c r="FF103" s="1"/>
      <c r="FG103" s="1"/>
      <c r="FH103" s="1"/>
      <c r="FI103" s="1"/>
      <c r="FJ103" s="1"/>
      <c r="FK103" s="1"/>
      <c r="FL103" s="1"/>
      <c r="FM103" s="1"/>
      <c r="FN103" s="1"/>
      <c r="FO103" s="1"/>
      <c r="FP103" s="1"/>
      <c r="FQ103" s="1"/>
      <c r="FR103" s="1"/>
      <c r="FS103" s="1"/>
      <c r="FT103" s="1"/>
      <c r="FU103" s="1"/>
      <c r="FV103" s="1"/>
      <c r="FW103" s="1"/>
      <c r="FX103" s="1"/>
      <c r="FY103" s="1"/>
      <c r="FZ103" s="1"/>
      <c r="GA103" s="1"/>
      <c r="GB103" s="1"/>
    </row>
    <row r="104" spans="1:184" x14ac:dyDescent="0.2">
      <c r="A104" s="543" t="s">
        <v>50</v>
      </c>
      <c r="B104" s="58">
        <v>30</v>
      </c>
      <c r="C104" s="62">
        <v>29</v>
      </c>
      <c r="D104" s="24">
        <v>28</v>
      </c>
      <c r="E104" s="24">
        <v>24</v>
      </c>
      <c r="F104" s="62">
        <v>25</v>
      </c>
      <c r="G104" s="205">
        <v>40</v>
      </c>
      <c r="H104" s="205">
        <v>35</v>
      </c>
      <c r="I104" s="206">
        <v>25</v>
      </c>
      <c r="J104" s="62">
        <v>25</v>
      </c>
      <c r="K104" s="62">
        <v>25</v>
      </c>
      <c r="L104" s="62">
        <v>31</v>
      </c>
      <c r="M104" s="7">
        <v>33</v>
      </c>
      <c r="N104" s="353">
        <v>34</v>
      </c>
      <c r="O104" s="61">
        <v>37</v>
      </c>
      <c r="P104" s="245">
        <v>31</v>
      </c>
      <c r="Q104" s="364">
        <v>31</v>
      </c>
      <c r="R104" s="460">
        <v>38</v>
      </c>
      <c r="S104" s="460">
        <v>43</v>
      </c>
      <c r="T104" s="726">
        <v>33</v>
      </c>
      <c r="U104" s="245">
        <v>39</v>
      </c>
      <c r="V104" s="62">
        <v>35</v>
      </c>
      <c r="W104" s="62">
        <v>29</v>
      </c>
      <c r="X104" s="62">
        <v>21</v>
      </c>
      <c r="Y104" s="62">
        <v>21</v>
      </c>
      <c r="Z104" s="10">
        <v>26</v>
      </c>
      <c r="AA104" s="10">
        <v>37</v>
      </c>
      <c r="AB104" s="10">
        <v>20</v>
      </c>
      <c r="AC104" s="277">
        <v>12</v>
      </c>
      <c r="AD104" s="438">
        <v>16</v>
      </c>
      <c r="AE104" s="412" t="str">
        <f t="shared" si="37"/>
        <v xml:space="preserve"> </v>
      </c>
      <c r="AF104" s="47" t="str">
        <f t="shared" si="38"/>
        <v/>
      </c>
      <c r="AG104" s="47" t="str">
        <f t="shared" si="39"/>
        <v xml:space="preserve"> </v>
      </c>
      <c r="AH104" s="738">
        <f t="shared" si="40"/>
        <v>16</v>
      </c>
      <c r="AI104" s="487"/>
      <c r="AJ104" s="475"/>
      <c r="AK104" s="475"/>
      <c r="AL104" s="475"/>
      <c r="AM104" s="12"/>
      <c r="AN104" s="12"/>
      <c r="AO104" s="12"/>
      <c r="AP104" s="12"/>
      <c r="AQ104" s="12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1"/>
      <c r="BY104" s="1"/>
      <c r="BZ104" s="1"/>
      <c r="CA104" s="1"/>
      <c r="CB104" s="1"/>
      <c r="CC104" s="1"/>
      <c r="CD104" s="1"/>
      <c r="CE104" s="1"/>
      <c r="CF104" s="1"/>
      <c r="CG104" s="1"/>
      <c r="CH104" s="1"/>
      <c r="CI104" s="1"/>
      <c r="CJ104" s="1"/>
      <c r="CK104" s="1"/>
      <c r="CL104" s="1"/>
      <c r="CM104" s="1"/>
      <c r="CN104" s="1"/>
      <c r="CO104" s="1"/>
      <c r="CP104" s="1"/>
      <c r="CQ104" s="1"/>
      <c r="CR104" s="1"/>
      <c r="CS104" s="1"/>
      <c r="CT104" s="1"/>
      <c r="CU104" s="1"/>
      <c r="CV104" s="1"/>
      <c r="CW104" s="1"/>
      <c r="CX104" s="1"/>
      <c r="CY104" s="1"/>
      <c r="CZ104" s="1"/>
      <c r="DA104" s="1"/>
      <c r="DB104" s="1"/>
      <c r="DC104" s="1"/>
      <c r="DD104" s="1"/>
      <c r="DE104" s="1"/>
      <c r="DF104" s="1"/>
      <c r="DG104" s="1"/>
      <c r="DH104" s="1"/>
      <c r="DI104" s="1"/>
      <c r="DJ104" s="1"/>
      <c r="DK104" s="1"/>
      <c r="DL104" s="1"/>
      <c r="DM104" s="1"/>
      <c r="DN104" s="1"/>
      <c r="DO104" s="1"/>
      <c r="DP104" s="1"/>
      <c r="DQ104" s="1"/>
      <c r="DR104" s="1"/>
      <c r="DS104" s="1"/>
      <c r="DT104" s="1"/>
      <c r="DU104" s="1"/>
      <c r="DV104" s="1"/>
      <c r="DW104" s="1"/>
      <c r="DX104" s="1"/>
      <c r="DY104" s="1"/>
      <c r="DZ104" s="1"/>
      <c r="EA104" s="1"/>
      <c r="EB104" s="1"/>
      <c r="EC104" s="1"/>
      <c r="ED104" s="1"/>
      <c r="EE104" s="1"/>
      <c r="EF104" s="1"/>
      <c r="EG104" s="1"/>
      <c r="EH104" s="1"/>
      <c r="EI104" s="1"/>
      <c r="EJ104" s="1"/>
      <c r="EK104" s="1"/>
      <c r="EL104" s="1"/>
      <c r="EM104" s="1"/>
      <c r="EN104" s="1"/>
      <c r="EO104" s="1"/>
      <c r="EP104" s="1"/>
      <c r="EQ104" s="1"/>
      <c r="ER104" s="1"/>
      <c r="ES104" s="1"/>
      <c r="ET104" s="1"/>
      <c r="EU104" s="1"/>
      <c r="EV104" s="1"/>
      <c r="EW104" s="1"/>
      <c r="EX104" s="1"/>
      <c r="EY104" s="1"/>
      <c r="EZ104" s="1"/>
      <c r="FA104" s="1"/>
      <c r="FB104" s="1"/>
      <c r="FC104" s="1"/>
      <c r="FD104" s="1"/>
      <c r="FE104" s="1"/>
      <c r="FF104" s="1"/>
      <c r="FG104" s="1"/>
      <c r="FH104" s="1"/>
      <c r="FI104" s="1"/>
      <c r="FJ104" s="1"/>
      <c r="FK104" s="1"/>
      <c r="FL104" s="1"/>
      <c r="FM104" s="1"/>
      <c r="FN104" s="1"/>
      <c r="FO104" s="1"/>
      <c r="FP104" s="1"/>
      <c r="FQ104" s="1"/>
      <c r="FR104" s="1"/>
      <c r="FS104" s="1"/>
      <c r="FT104" s="1"/>
      <c r="FU104" s="1"/>
      <c r="FV104" s="1"/>
      <c r="FW104" s="1"/>
      <c r="FX104" s="1"/>
      <c r="FY104" s="1"/>
      <c r="FZ104" s="1"/>
      <c r="GA104" s="1"/>
      <c r="GB104" s="1"/>
    </row>
    <row r="105" spans="1:184" x14ac:dyDescent="0.2">
      <c r="A105" s="543" t="s">
        <v>52</v>
      </c>
      <c r="B105" s="58">
        <v>3</v>
      </c>
      <c r="C105" s="62">
        <v>1</v>
      </c>
      <c r="D105" s="24">
        <v>13</v>
      </c>
      <c r="E105" s="24">
        <v>28</v>
      </c>
      <c r="F105" s="62">
        <v>21</v>
      </c>
      <c r="G105" s="205">
        <v>15</v>
      </c>
      <c r="H105" s="205">
        <v>19</v>
      </c>
      <c r="I105" s="206">
        <v>18</v>
      </c>
      <c r="J105" s="62">
        <v>18</v>
      </c>
      <c r="K105" s="62">
        <v>19</v>
      </c>
      <c r="L105" s="62">
        <v>16</v>
      </c>
      <c r="M105" s="7">
        <v>20</v>
      </c>
      <c r="N105" s="353">
        <v>14</v>
      </c>
      <c r="O105" s="61">
        <v>11</v>
      </c>
      <c r="P105" s="245">
        <v>16</v>
      </c>
      <c r="Q105" s="364">
        <v>21</v>
      </c>
      <c r="R105" s="460">
        <v>15</v>
      </c>
      <c r="S105" s="460">
        <v>17</v>
      </c>
      <c r="T105" s="726">
        <v>16</v>
      </c>
      <c r="U105" s="245">
        <v>16</v>
      </c>
      <c r="V105" s="62">
        <v>13</v>
      </c>
      <c r="W105" s="62">
        <v>11</v>
      </c>
      <c r="X105" s="62">
        <v>11</v>
      </c>
      <c r="Y105" s="62">
        <v>11</v>
      </c>
      <c r="Z105" s="10">
        <v>15</v>
      </c>
      <c r="AA105" s="10">
        <v>10</v>
      </c>
      <c r="AB105" s="10">
        <v>10</v>
      </c>
      <c r="AC105" s="277">
        <v>12</v>
      </c>
      <c r="AD105" s="438">
        <v>11</v>
      </c>
      <c r="AE105" s="421" t="str">
        <f t="shared" si="37"/>
        <v xml:space="preserve"> </v>
      </c>
      <c r="AF105" s="224" t="str">
        <f t="shared" si="38"/>
        <v/>
      </c>
      <c r="AG105" s="47" t="str">
        <f t="shared" si="39"/>
        <v xml:space="preserve"> </v>
      </c>
      <c r="AH105" s="734">
        <f t="shared" si="40"/>
        <v>11</v>
      </c>
      <c r="AI105" s="487"/>
      <c r="AJ105" s="475"/>
      <c r="AK105" s="475"/>
      <c r="AL105" s="475"/>
      <c r="AM105" s="12"/>
      <c r="AN105" s="12"/>
      <c r="AO105" s="12"/>
      <c r="AP105" s="12"/>
      <c r="AQ105" s="12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  <c r="BZ105" s="1"/>
      <c r="CA105" s="1"/>
      <c r="CB105" s="1"/>
      <c r="CC105" s="1"/>
      <c r="CD105" s="1"/>
      <c r="CE105" s="1"/>
      <c r="CF105" s="1"/>
      <c r="CG105" s="1"/>
      <c r="CH105" s="1"/>
      <c r="CI105" s="1"/>
      <c r="CJ105" s="1"/>
      <c r="CK105" s="1"/>
      <c r="CL105" s="1"/>
      <c r="CM105" s="1"/>
      <c r="CN105" s="1"/>
      <c r="CO105" s="1"/>
      <c r="CP105" s="1"/>
      <c r="CQ105" s="1"/>
      <c r="CR105" s="1"/>
      <c r="CS105" s="1"/>
      <c r="CT105" s="1"/>
      <c r="CU105" s="1"/>
      <c r="CV105" s="1"/>
      <c r="CW105" s="1"/>
      <c r="CX105" s="1"/>
      <c r="CY105" s="1"/>
      <c r="CZ105" s="1"/>
      <c r="DA105" s="1"/>
      <c r="DB105" s="1"/>
      <c r="DC105" s="1"/>
      <c r="DD105" s="1"/>
      <c r="DE105" s="1"/>
      <c r="DF105" s="1"/>
      <c r="DG105" s="1"/>
      <c r="DH105" s="1"/>
      <c r="DI105" s="1"/>
      <c r="DJ105" s="1"/>
      <c r="DK105" s="1"/>
      <c r="DL105" s="1"/>
      <c r="DM105" s="1"/>
      <c r="DN105" s="1"/>
      <c r="DO105" s="1"/>
      <c r="DP105" s="1"/>
      <c r="DQ105" s="1"/>
      <c r="DR105" s="1"/>
      <c r="DS105" s="1"/>
      <c r="DT105" s="1"/>
      <c r="DU105" s="1"/>
      <c r="DV105" s="1"/>
      <c r="DW105" s="1"/>
      <c r="DX105" s="1"/>
      <c r="DY105" s="1"/>
      <c r="DZ105" s="1"/>
      <c r="EA105" s="1"/>
      <c r="EB105" s="1"/>
      <c r="EC105" s="1"/>
      <c r="ED105" s="1"/>
      <c r="EE105" s="1"/>
      <c r="EF105" s="1"/>
      <c r="EG105" s="1"/>
      <c r="EH105" s="1"/>
      <c r="EI105" s="1"/>
      <c r="EJ105" s="1"/>
      <c r="EK105" s="1"/>
      <c r="EL105" s="1"/>
      <c r="EM105" s="1"/>
      <c r="EN105" s="1"/>
      <c r="EO105" s="1"/>
      <c r="EP105" s="1"/>
      <c r="EQ105" s="1"/>
      <c r="ER105" s="1"/>
      <c r="ES105" s="1"/>
      <c r="ET105" s="1"/>
      <c r="EU105" s="1"/>
      <c r="EV105" s="1"/>
      <c r="EW105" s="1"/>
      <c r="EX105" s="1"/>
      <c r="EY105" s="1"/>
      <c r="EZ105" s="1"/>
      <c r="FA105" s="1"/>
      <c r="FB105" s="1"/>
      <c r="FC105" s="1"/>
      <c r="FD105" s="1"/>
      <c r="FE105" s="1"/>
      <c r="FF105" s="1"/>
      <c r="FG105" s="1"/>
      <c r="FH105" s="1"/>
      <c r="FI105" s="1"/>
      <c r="FJ105" s="1"/>
      <c r="FK105" s="1"/>
      <c r="FL105" s="1"/>
      <c r="FM105" s="1"/>
      <c r="FN105" s="1"/>
      <c r="FO105" s="1"/>
      <c r="FP105" s="1"/>
      <c r="FQ105" s="1"/>
      <c r="FR105" s="1"/>
      <c r="FS105" s="1"/>
      <c r="FT105" s="1"/>
      <c r="FU105" s="1"/>
      <c r="FV105" s="1"/>
      <c r="FW105" s="1"/>
      <c r="FX105" s="1"/>
      <c r="FY105" s="1"/>
      <c r="FZ105" s="1"/>
      <c r="GA105" s="1"/>
      <c r="GB105" s="1"/>
    </row>
    <row r="106" spans="1:184" x14ac:dyDescent="0.2">
      <c r="A106" s="581" t="s">
        <v>134</v>
      </c>
      <c r="B106" s="58"/>
      <c r="C106" s="62"/>
      <c r="D106" s="24"/>
      <c r="E106" s="23"/>
      <c r="F106" s="207"/>
      <c r="G106" s="44"/>
      <c r="H106" s="44"/>
      <c r="I106" s="18"/>
      <c r="J106" s="10"/>
      <c r="K106" s="207"/>
      <c r="L106" s="207"/>
      <c r="M106" s="7"/>
      <c r="N106" s="773"/>
      <c r="O106" s="61"/>
      <c r="P106" s="207"/>
      <c r="Q106" s="774"/>
      <c r="R106" s="726"/>
      <c r="S106" s="726"/>
      <c r="T106" s="726">
        <v>0</v>
      </c>
      <c r="U106" s="207"/>
      <c r="V106" s="10"/>
      <c r="W106" s="10"/>
      <c r="X106" s="10"/>
      <c r="Y106" s="10">
        <v>0</v>
      </c>
      <c r="Z106" s="10">
        <v>0</v>
      </c>
      <c r="AA106" s="10">
        <v>0</v>
      </c>
      <c r="AB106" s="10">
        <v>0</v>
      </c>
      <c r="AC106" s="277">
        <v>0</v>
      </c>
      <c r="AD106" s="725">
        <v>5</v>
      </c>
      <c r="AE106" s="421"/>
      <c r="AF106" s="775"/>
      <c r="AG106" s="776" t="str">
        <f t="shared" si="39"/>
        <v xml:space="preserve">  </v>
      </c>
      <c r="AH106" s="777" t="str">
        <f t="shared" si="40"/>
        <v xml:space="preserve">  </v>
      </c>
      <c r="AI106" s="487"/>
      <c r="AJ106" s="475"/>
      <c r="AK106" s="475"/>
      <c r="AL106" s="475"/>
      <c r="AM106" s="12"/>
      <c r="AN106" s="12"/>
      <c r="AO106" s="12"/>
      <c r="AP106" s="12"/>
      <c r="AQ106" s="12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  <c r="BZ106" s="1"/>
      <c r="CA106" s="1"/>
      <c r="CB106" s="1"/>
      <c r="CC106" s="1"/>
      <c r="CD106" s="1"/>
      <c r="CE106" s="1"/>
      <c r="CF106" s="1"/>
      <c r="CG106" s="1"/>
      <c r="CH106" s="1"/>
      <c r="CI106" s="1"/>
      <c r="CJ106" s="1"/>
      <c r="CK106" s="1"/>
      <c r="CL106" s="1"/>
      <c r="CM106" s="1"/>
      <c r="CN106" s="1"/>
      <c r="CO106" s="1"/>
      <c r="CP106" s="1"/>
      <c r="CQ106" s="1"/>
      <c r="CR106" s="1"/>
      <c r="CS106" s="1"/>
      <c r="CT106" s="1"/>
      <c r="CU106" s="1"/>
      <c r="CV106" s="1"/>
      <c r="CW106" s="1"/>
      <c r="CX106" s="1"/>
      <c r="CY106" s="1"/>
      <c r="CZ106" s="1"/>
      <c r="DA106" s="1"/>
      <c r="DB106" s="1"/>
      <c r="DC106" s="1"/>
      <c r="DD106" s="1"/>
      <c r="DE106" s="1"/>
      <c r="DF106" s="1"/>
      <c r="DG106" s="1"/>
      <c r="DH106" s="1"/>
      <c r="DI106" s="1"/>
      <c r="DJ106" s="1"/>
      <c r="DK106" s="1"/>
      <c r="DL106" s="1"/>
      <c r="DM106" s="1"/>
      <c r="DN106" s="1"/>
      <c r="DO106" s="1"/>
      <c r="DP106" s="1"/>
      <c r="DQ106" s="1"/>
      <c r="DR106" s="1"/>
      <c r="DS106" s="1"/>
      <c r="DT106" s="1"/>
      <c r="DU106" s="1"/>
      <c r="DV106" s="1"/>
      <c r="DW106" s="1"/>
      <c r="DX106" s="1"/>
      <c r="DY106" s="1"/>
      <c r="DZ106" s="1"/>
      <c r="EA106" s="1"/>
      <c r="EB106" s="1"/>
      <c r="EC106" s="1"/>
      <c r="ED106" s="1"/>
      <c r="EE106" s="1"/>
      <c r="EF106" s="1"/>
      <c r="EG106" s="1"/>
      <c r="EH106" s="1"/>
      <c r="EI106" s="1"/>
      <c r="EJ106" s="1"/>
      <c r="EK106" s="1"/>
      <c r="EL106" s="1"/>
      <c r="EM106" s="1"/>
      <c r="EN106" s="1"/>
      <c r="EO106" s="1"/>
      <c r="EP106" s="1"/>
      <c r="EQ106" s="1"/>
      <c r="ER106" s="1"/>
      <c r="ES106" s="1"/>
      <c r="ET106" s="1"/>
      <c r="EU106" s="1"/>
      <c r="EV106" s="1"/>
      <c r="EW106" s="1"/>
      <c r="EX106" s="1"/>
      <c r="EY106" s="1"/>
      <c r="EZ106" s="1"/>
      <c r="FA106" s="1"/>
      <c r="FB106" s="1"/>
      <c r="FC106" s="1"/>
      <c r="FD106" s="1"/>
      <c r="FE106" s="1"/>
      <c r="FF106" s="1"/>
      <c r="FG106" s="1"/>
      <c r="FH106" s="1"/>
      <c r="FI106" s="1"/>
      <c r="FJ106" s="1"/>
      <c r="FK106" s="1"/>
      <c r="FL106" s="1"/>
      <c r="FM106" s="1"/>
      <c r="FN106" s="1"/>
      <c r="FO106" s="1"/>
      <c r="FP106" s="1"/>
      <c r="FQ106" s="1"/>
      <c r="FR106" s="1"/>
      <c r="FS106" s="1"/>
      <c r="FT106" s="1"/>
      <c r="FU106" s="1"/>
      <c r="FV106" s="1"/>
      <c r="FW106" s="1"/>
      <c r="FX106" s="1"/>
      <c r="FY106" s="1"/>
      <c r="FZ106" s="1"/>
      <c r="GA106" s="1"/>
      <c r="GB106" s="1"/>
    </row>
    <row r="107" spans="1:184" ht="12.75" thickBot="1" x14ac:dyDescent="0.25">
      <c r="A107" s="582" t="s">
        <v>70</v>
      </c>
      <c r="B107" s="246">
        <f t="shared" ref="B107:S107" si="69">SUM(B102:B105)</f>
        <v>33</v>
      </c>
      <c r="C107" s="247">
        <f t="shared" si="69"/>
        <v>30</v>
      </c>
      <c r="D107" s="248">
        <f t="shared" si="69"/>
        <v>41</v>
      </c>
      <c r="E107" s="249">
        <f t="shared" si="69"/>
        <v>52</v>
      </c>
      <c r="F107" s="246">
        <f t="shared" si="69"/>
        <v>46</v>
      </c>
      <c r="G107" s="250">
        <f t="shared" si="69"/>
        <v>55</v>
      </c>
      <c r="H107" s="251">
        <f t="shared" si="69"/>
        <v>54</v>
      </c>
      <c r="I107" s="251">
        <f t="shared" si="69"/>
        <v>43</v>
      </c>
      <c r="J107" s="252">
        <f t="shared" si="69"/>
        <v>43</v>
      </c>
      <c r="K107" s="246">
        <f t="shared" si="69"/>
        <v>44</v>
      </c>
      <c r="L107" s="246">
        <f t="shared" si="69"/>
        <v>47</v>
      </c>
      <c r="M107" s="253">
        <f t="shared" si="69"/>
        <v>53</v>
      </c>
      <c r="N107" s="378">
        <f t="shared" si="69"/>
        <v>48</v>
      </c>
      <c r="O107" s="252">
        <f t="shared" si="69"/>
        <v>66</v>
      </c>
      <c r="P107" s="246">
        <f t="shared" si="69"/>
        <v>84</v>
      </c>
      <c r="Q107" s="378">
        <f t="shared" si="69"/>
        <v>86</v>
      </c>
      <c r="R107" s="453">
        <f t="shared" si="69"/>
        <v>87</v>
      </c>
      <c r="S107" s="453">
        <f t="shared" si="69"/>
        <v>94</v>
      </c>
      <c r="T107" s="453">
        <f t="shared" ref="T107:AB107" si="70">SUM(T102:T106)</f>
        <v>89</v>
      </c>
      <c r="U107" s="246">
        <f t="shared" si="70"/>
        <v>91</v>
      </c>
      <c r="V107" s="253">
        <f t="shared" si="70"/>
        <v>91</v>
      </c>
      <c r="W107" s="253">
        <f t="shared" si="70"/>
        <v>81</v>
      </c>
      <c r="X107" s="253">
        <f t="shared" si="70"/>
        <v>64</v>
      </c>
      <c r="Y107" s="253">
        <f t="shared" si="70"/>
        <v>65</v>
      </c>
      <c r="Z107" s="253">
        <f t="shared" si="70"/>
        <v>73</v>
      </c>
      <c r="AA107" s="253">
        <f t="shared" si="70"/>
        <v>66</v>
      </c>
      <c r="AB107" s="253">
        <f t="shared" si="70"/>
        <v>47</v>
      </c>
      <c r="AC107" s="252">
        <f>SUM(AC102:AC106)</f>
        <v>48</v>
      </c>
      <c r="AD107" s="453">
        <f t="shared" ref="AD107" si="71">SUM(AD102:AD106)</f>
        <v>55</v>
      </c>
      <c r="AE107" s="424">
        <f t="shared" si="37"/>
        <v>0.14583333333333334</v>
      </c>
      <c r="AF107" s="254">
        <f t="shared" si="38"/>
        <v>-0.15384615384615385</v>
      </c>
      <c r="AG107" s="254">
        <f t="shared" si="39"/>
        <v>-0.38202247191011235</v>
      </c>
      <c r="AH107" s="743">
        <f t="shared" si="40"/>
        <v>50</v>
      </c>
      <c r="AI107" s="487"/>
      <c r="AJ107" s="475"/>
      <c r="AK107" s="485"/>
      <c r="AL107" s="485"/>
      <c r="AM107" s="15"/>
      <c r="AN107" s="15"/>
      <c r="AO107" s="15"/>
      <c r="AP107" s="15"/>
      <c r="AQ107" s="12"/>
      <c r="AR107" s="5"/>
      <c r="AS107" s="5"/>
      <c r="AT107" s="5"/>
      <c r="AU107" s="5"/>
      <c r="AV107" s="5"/>
      <c r="AW107" s="5"/>
      <c r="AX107" s="5"/>
      <c r="AY107" s="5"/>
      <c r="AZ107" s="5"/>
      <c r="BA107" s="5"/>
      <c r="BB107" s="5"/>
      <c r="BC107" s="5"/>
      <c r="BD107" s="5"/>
      <c r="BE107" s="5"/>
      <c r="BF107" s="5"/>
      <c r="BG107" s="5"/>
      <c r="BH107" s="5"/>
      <c r="BI107" s="5"/>
      <c r="BJ107" s="5"/>
      <c r="BK107" s="5"/>
      <c r="BL107" s="5"/>
      <c r="BM107" s="5"/>
      <c r="BN107" s="5"/>
      <c r="BO107" s="5"/>
      <c r="BP107" s="5"/>
      <c r="BQ107" s="5"/>
      <c r="BR107" s="5"/>
      <c r="BS107" s="5"/>
      <c r="BT107" s="5"/>
      <c r="BU107" s="5"/>
      <c r="BV107" s="5"/>
      <c r="BW107" s="5"/>
      <c r="BX107" s="5"/>
      <c r="BY107" s="5"/>
      <c r="BZ107" s="5"/>
      <c r="CA107" s="5"/>
      <c r="CB107" s="5"/>
      <c r="CC107" s="5"/>
      <c r="CD107" s="5"/>
      <c r="CE107" s="5"/>
      <c r="CF107" s="5"/>
      <c r="CG107" s="5"/>
      <c r="CH107" s="5"/>
      <c r="CI107" s="5"/>
      <c r="CJ107" s="5"/>
      <c r="CK107" s="5"/>
      <c r="CL107" s="5"/>
      <c r="CM107" s="5"/>
      <c r="CN107" s="5"/>
      <c r="CO107" s="5"/>
      <c r="CP107" s="5"/>
      <c r="CQ107" s="5"/>
      <c r="CR107" s="5"/>
      <c r="CS107" s="5"/>
      <c r="CT107" s="5"/>
      <c r="CU107" s="5"/>
      <c r="CV107" s="5"/>
      <c r="CW107" s="5"/>
      <c r="CX107" s="5"/>
      <c r="CY107" s="5"/>
      <c r="CZ107" s="5"/>
      <c r="DA107" s="5"/>
      <c r="DB107" s="5"/>
      <c r="DC107" s="5"/>
      <c r="DD107" s="5"/>
      <c r="DE107" s="5"/>
      <c r="DF107" s="5"/>
      <c r="DG107" s="5"/>
      <c r="DH107" s="5"/>
      <c r="DI107" s="5"/>
      <c r="DJ107" s="5"/>
      <c r="DK107" s="5"/>
      <c r="DL107" s="5"/>
      <c r="DM107" s="5"/>
      <c r="DN107" s="5"/>
      <c r="DO107" s="5"/>
      <c r="DP107" s="5"/>
      <c r="DQ107" s="5"/>
      <c r="DR107" s="5"/>
      <c r="DS107" s="5"/>
      <c r="DT107" s="5"/>
      <c r="DU107" s="5"/>
      <c r="DV107" s="5"/>
      <c r="DW107" s="5"/>
      <c r="DX107" s="5"/>
      <c r="DY107" s="5"/>
      <c r="DZ107" s="5"/>
      <c r="EA107" s="5"/>
      <c r="EB107" s="5"/>
      <c r="EC107" s="5"/>
      <c r="ED107" s="5"/>
      <c r="EE107" s="5"/>
      <c r="EF107" s="5"/>
      <c r="EG107" s="5"/>
      <c r="EH107" s="5"/>
      <c r="EI107" s="5"/>
      <c r="EJ107" s="5"/>
      <c r="EK107" s="5"/>
      <c r="EL107" s="5"/>
      <c r="EM107" s="5"/>
      <c r="EN107" s="5"/>
      <c r="EO107" s="5"/>
      <c r="EP107" s="5"/>
      <c r="EQ107" s="5"/>
      <c r="ER107" s="5"/>
      <c r="ES107" s="5"/>
      <c r="ET107" s="5"/>
      <c r="EU107" s="5"/>
      <c r="EV107" s="5"/>
      <c r="EW107" s="5"/>
      <c r="EX107" s="5"/>
      <c r="EY107" s="5"/>
      <c r="EZ107" s="5"/>
      <c r="FA107" s="5"/>
      <c r="FB107" s="5"/>
      <c r="FC107" s="5"/>
      <c r="FD107" s="5"/>
      <c r="FE107" s="5"/>
      <c r="FF107" s="5"/>
      <c r="FG107" s="5"/>
      <c r="FH107" s="5"/>
      <c r="FI107" s="5"/>
      <c r="FJ107" s="5"/>
      <c r="FK107" s="5"/>
      <c r="FL107" s="5"/>
      <c r="FM107" s="5"/>
      <c r="FN107" s="5"/>
      <c r="FO107" s="5"/>
      <c r="FP107" s="5"/>
      <c r="FQ107" s="5"/>
      <c r="FR107" s="5"/>
      <c r="FS107" s="5"/>
      <c r="FT107" s="5"/>
      <c r="FU107" s="5"/>
      <c r="FV107" s="5"/>
      <c r="FW107" s="5"/>
      <c r="FX107" s="5"/>
      <c r="FY107" s="5"/>
      <c r="FZ107" s="5"/>
      <c r="GA107" s="5"/>
      <c r="GB107" s="5"/>
    </row>
    <row r="108" spans="1:184" ht="13.5" thickTop="1" x14ac:dyDescent="0.2">
      <c r="A108" s="556" t="s">
        <v>27</v>
      </c>
      <c r="B108" s="130"/>
      <c r="C108" s="130"/>
      <c r="D108" s="131"/>
      <c r="E108" s="131"/>
      <c r="F108" s="130"/>
      <c r="G108" s="130"/>
      <c r="H108" s="130"/>
      <c r="I108" s="130"/>
      <c r="J108" s="130"/>
      <c r="K108" s="130"/>
      <c r="L108" s="130"/>
      <c r="M108" s="130"/>
      <c r="N108" s="130"/>
      <c r="O108" s="383"/>
      <c r="P108" s="132"/>
      <c r="Q108" s="132"/>
      <c r="R108" s="132"/>
      <c r="S108" s="132"/>
      <c r="T108" s="132"/>
      <c r="U108" s="132"/>
      <c r="V108" s="132"/>
      <c r="W108" s="132"/>
      <c r="X108" s="132"/>
      <c r="Y108" s="132"/>
      <c r="Z108" s="132"/>
      <c r="AA108" s="132"/>
      <c r="AB108" s="132"/>
      <c r="AC108" s="132"/>
      <c r="AD108" s="132"/>
      <c r="AE108" s="133" t="str">
        <f t="shared" si="37"/>
        <v xml:space="preserve"> </v>
      </c>
      <c r="AF108" s="133" t="str">
        <f t="shared" si="38"/>
        <v/>
      </c>
      <c r="AG108" s="133" t="str">
        <f t="shared" si="39"/>
        <v xml:space="preserve">  </v>
      </c>
      <c r="AH108" s="744" t="str">
        <f t="shared" si="40"/>
        <v xml:space="preserve">  </v>
      </c>
      <c r="AI108" s="487"/>
      <c r="AJ108" s="475"/>
      <c r="AK108" s="485"/>
      <c r="AL108" s="485"/>
      <c r="AM108" s="15"/>
      <c r="AN108" s="15"/>
      <c r="AO108" s="15"/>
      <c r="AP108" s="15"/>
      <c r="AQ108" s="12"/>
      <c r="AR108" s="5"/>
      <c r="AS108" s="5"/>
      <c r="AT108" s="5"/>
      <c r="AU108" s="5"/>
      <c r="AV108" s="5"/>
      <c r="AW108" s="5"/>
      <c r="AX108" s="5"/>
      <c r="AY108" s="5"/>
      <c r="AZ108" s="5"/>
      <c r="BA108" s="5"/>
      <c r="BB108" s="5"/>
      <c r="BC108" s="5"/>
      <c r="BD108" s="5"/>
      <c r="BE108" s="5"/>
      <c r="BF108" s="5"/>
      <c r="BG108" s="5"/>
      <c r="BH108" s="5"/>
      <c r="BI108" s="5"/>
      <c r="BJ108" s="5"/>
      <c r="BK108" s="5"/>
      <c r="BL108" s="5"/>
      <c r="BM108" s="5"/>
      <c r="BN108" s="5"/>
      <c r="BO108" s="5"/>
      <c r="BP108" s="5"/>
      <c r="BQ108" s="5"/>
      <c r="BR108" s="5"/>
      <c r="BS108" s="5"/>
      <c r="BT108" s="5"/>
      <c r="BU108" s="5"/>
      <c r="BV108" s="5"/>
      <c r="BW108" s="5"/>
      <c r="BX108" s="5"/>
      <c r="BY108" s="5"/>
      <c r="BZ108" s="5"/>
      <c r="CA108" s="5"/>
      <c r="CB108" s="5"/>
      <c r="CC108" s="5"/>
      <c r="CD108" s="5"/>
      <c r="CE108" s="5"/>
      <c r="CF108" s="5"/>
      <c r="CG108" s="5"/>
      <c r="CH108" s="5"/>
      <c r="CI108" s="5"/>
      <c r="CJ108" s="5"/>
      <c r="CK108" s="5"/>
      <c r="CL108" s="5"/>
      <c r="CM108" s="5"/>
      <c r="CN108" s="5"/>
      <c r="CO108" s="5"/>
      <c r="CP108" s="5"/>
      <c r="CQ108" s="5"/>
      <c r="CR108" s="5"/>
      <c r="CS108" s="5"/>
      <c r="CT108" s="5"/>
      <c r="CU108" s="5"/>
      <c r="CV108" s="5"/>
      <c r="CW108" s="5"/>
      <c r="CX108" s="5"/>
      <c r="CY108" s="5"/>
      <c r="CZ108" s="5"/>
      <c r="DA108" s="5"/>
      <c r="DB108" s="5"/>
      <c r="DC108" s="5"/>
      <c r="DD108" s="5"/>
      <c r="DE108" s="5"/>
      <c r="DF108" s="5"/>
      <c r="DG108" s="5"/>
      <c r="DH108" s="5"/>
      <c r="DI108" s="5"/>
      <c r="DJ108" s="5"/>
      <c r="DK108" s="5"/>
      <c r="DL108" s="5"/>
      <c r="DM108" s="5"/>
      <c r="DN108" s="5"/>
      <c r="DO108" s="5"/>
      <c r="DP108" s="5"/>
      <c r="DQ108" s="5"/>
      <c r="DR108" s="5"/>
      <c r="DS108" s="5"/>
      <c r="DT108" s="5"/>
      <c r="DU108" s="5"/>
      <c r="DV108" s="5"/>
      <c r="DW108" s="5"/>
      <c r="DX108" s="5"/>
      <c r="DY108" s="5"/>
      <c r="DZ108" s="5"/>
      <c r="EA108" s="5"/>
      <c r="EB108" s="5"/>
      <c r="EC108" s="5"/>
      <c r="ED108" s="5"/>
      <c r="EE108" s="5"/>
      <c r="EF108" s="5"/>
      <c r="EG108" s="5"/>
      <c r="EH108" s="5"/>
      <c r="EI108" s="5"/>
      <c r="EJ108" s="5"/>
      <c r="EK108" s="5"/>
      <c r="EL108" s="5"/>
      <c r="EM108" s="5"/>
      <c r="EN108" s="5"/>
      <c r="EO108" s="5"/>
      <c r="EP108" s="5"/>
      <c r="EQ108" s="5"/>
      <c r="ER108" s="5"/>
      <c r="ES108" s="5"/>
      <c r="ET108" s="5"/>
      <c r="EU108" s="5"/>
      <c r="EV108" s="5"/>
      <c r="EW108" s="5"/>
      <c r="EX108" s="5"/>
      <c r="EY108" s="5"/>
      <c r="EZ108" s="5"/>
      <c r="FA108" s="5"/>
      <c r="FB108" s="5"/>
      <c r="FC108" s="5"/>
      <c r="FD108" s="5"/>
      <c r="FE108" s="5"/>
      <c r="FF108" s="5"/>
      <c r="FG108" s="5"/>
      <c r="FH108" s="5"/>
      <c r="FI108" s="5"/>
      <c r="FJ108" s="5"/>
      <c r="FK108" s="5"/>
      <c r="FL108" s="5"/>
      <c r="FM108" s="5"/>
      <c r="FN108" s="5"/>
      <c r="FO108" s="5"/>
      <c r="FP108" s="5"/>
      <c r="FQ108" s="5"/>
      <c r="FR108" s="5"/>
      <c r="FS108" s="5"/>
      <c r="FT108" s="5"/>
      <c r="FU108" s="5"/>
      <c r="FV108" s="5"/>
      <c r="FW108" s="5"/>
      <c r="FX108" s="5"/>
      <c r="FY108" s="5"/>
      <c r="FZ108" s="5"/>
      <c r="GA108" s="5"/>
      <c r="GB108" s="5"/>
    </row>
    <row r="109" spans="1:184" x14ac:dyDescent="0.2">
      <c r="A109" s="543" t="s">
        <v>97</v>
      </c>
      <c r="B109" s="58">
        <v>0</v>
      </c>
      <c r="C109" s="62">
        <v>0</v>
      </c>
      <c r="D109" s="24">
        <v>0</v>
      </c>
      <c r="E109" s="24">
        <v>0</v>
      </c>
      <c r="F109" s="62">
        <v>0</v>
      </c>
      <c r="G109" s="205">
        <v>0</v>
      </c>
      <c r="H109" s="205">
        <v>0</v>
      </c>
      <c r="I109" s="206">
        <v>0</v>
      </c>
      <c r="J109" s="62">
        <v>0</v>
      </c>
      <c r="K109" s="62">
        <v>0</v>
      </c>
      <c r="L109" s="62">
        <v>0</v>
      </c>
      <c r="M109" s="7">
        <v>0</v>
      </c>
      <c r="N109" s="364">
        <v>0</v>
      </c>
      <c r="O109" s="61">
        <v>0</v>
      </c>
      <c r="P109" s="245">
        <v>3</v>
      </c>
      <c r="Q109" s="364">
        <v>11</v>
      </c>
      <c r="R109" s="460">
        <v>14</v>
      </c>
      <c r="S109" s="460">
        <v>12</v>
      </c>
      <c r="T109" s="466">
        <v>12</v>
      </c>
      <c r="U109" s="245">
        <v>9</v>
      </c>
      <c r="V109" s="62">
        <v>9</v>
      </c>
      <c r="W109" s="62">
        <v>9</v>
      </c>
      <c r="X109" s="62">
        <v>11</v>
      </c>
      <c r="Y109" s="62">
        <v>9</v>
      </c>
      <c r="Z109" s="10">
        <v>9</v>
      </c>
      <c r="AA109" s="10">
        <v>11</v>
      </c>
      <c r="AB109" s="10">
        <v>8</v>
      </c>
      <c r="AC109" s="621">
        <v>10</v>
      </c>
      <c r="AD109" s="438">
        <v>14</v>
      </c>
      <c r="AE109" s="412" t="str">
        <f t="shared" si="37"/>
        <v xml:space="preserve"> </v>
      </c>
      <c r="AF109" s="47" t="str">
        <f t="shared" si="38"/>
        <v/>
      </c>
      <c r="AG109" s="47" t="str">
        <f t="shared" si="39"/>
        <v xml:space="preserve"> </v>
      </c>
      <c r="AH109" s="734">
        <f t="shared" si="40"/>
        <v>10.666666666666666</v>
      </c>
      <c r="AI109" s="487"/>
      <c r="AJ109" s="475"/>
      <c r="AK109" s="475"/>
      <c r="AL109" s="475"/>
      <c r="AM109" s="12"/>
      <c r="AN109" s="12"/>
      <c r="AO109" s="12"/>
      <c r="AP109" s="12"/>
      <c r="AQ109" s="12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  <c r="CA109" s="1"/>
      <c r="CB109" s="1"/>
      <c r="CC109" s="1"/>
      <c r="CD109" s="1"/>
      <c r="CE109" s="1"/>
      <c r="CF109" s="1"/>
      <c r="CG109" s="1"/>
      <c r="CH109" s="1"/>
      <c r="CI109" s="1"/>
      <c r="CJ109" s="1"/>
      <c r="CK109" s="1"/>
      <c r="CL109" s="1"/>
      <c r="CM109" s="1"/>
      <c r="CN109" s="1"/>
      <c r="CO109" s="1"/>
      <c r="CP109" s="1"/>
      <c r="CQ109" s="1"/>
      <c r="CR109" s="1"/>
      <c r="CS109" s="1"/>
      <c r="CT109" s="1"/>
      <c r="CU109" s="1"/>
      <c r="CV109" s="1"/>
      <c r="CW109" s="1"/>
      <c r="CX109" s="1"/>
      <c r="CY109" s="1"/>
      <c r="CZ109" s="1"/>
      <c r="DA109" s="1"/>
      <c r="DB109" s="1"/>
      <c r="DC109" s="1"/>
      <c r="DD109" s="1"/>
      <c r="DE109" s="1"/>
      <c r="DF109" s="1"/>
      <c r="DG109" s="1"/>
      <c r="DH109" s="1"/>
      <c r="DI109" s="1"/>
      <c r="DJ109" s="1"/>
      <c r="DK109" s="1"/>
      <c r="DL109" s="1"/>
      <c r="DM109" s="1"/>
      <c r="DN109" s="1"/>
      <c r="DO109" s="1"/>
      <c r="DP109" s="1"/>
      <c r="DQ109" s="1"/>
      <c r="DR109" s="1"/>
      <c r="DS109" s="1"/>
      <c r="DT109" s="1"/>
      <c r="DU109" s="1"/>
      <c r="DV109" s="1"/>
      <c r="DW109" s="1"/>
      <c r="DX109" s="1"/>
      <c r="DY109" s="1"/>
      <c r="DZ109" s="1"/>
      <c r="EA109" s="1"/>
      <c r="EB109" s="1"/>
      <c r="EC109" s="1"/>
      <c r="ED109" s="1"/>
      <c r="EE109" s="1"/>
      <c r="EF109" s="1"/>
      <c r="EG109" s="1"/>
      <c r="EH109" s="1"/>
      <c r="EI109" s="1"/>
      <c r="EJ109" s="1"/>
      <c r="EK109" s="1"/>
      <c r="EL109" s="1"/>
      <c r="EM109" s="1"/>
      <c r="EN109" s="1"/>
      <c r="EO109" s="1"/>
      <c r="EP109" s="1"/>
      <c r="EQ109" s="1"/>
      <c r="ER109" s="1"/>
      <c r="ES109" s="1"/>
      <c r="ET109" s="1"/>
      <c r="EU109" s="1"/>
      <c r="EV109" s="1"/>
      <c r="EW109" s="1"/>
      <c r="EX109" s="1"/>
      <c r="EY109" s="1"/>
      <c r="EZ109" s="1"/>
      <c r="FA109" s="1"/>
      <c r="FB109" s="1"/>
      <c r="FC109" s="1"/>
      <c r="FD109" s="1"/>
      <c r="FE109" s="1"/>
      <c r="FF109" s="1"/>
      <c r="FG109" s="1"/>
      <c r="FH109" s="1"/>
      <c r="FI109" s="1"/>
      <c r="FJ109" s="1"/>
      <c r="FK109" s="1"/>
      <c r="FL109" s="1"/>
      <c r="FM109" s="1"/>
      <c r="FN109" s="1"/>
      <c r="FO109" s="1"/>
      <c r="FP109" s="1"/>
      <c r="FQ109" s="1"/>
      <c r="FR109" s="1"/>
      <c r="FS109" s="1"/>
      <c r="FT109" s="1"/>
      <c r="FU109" s="1"/>
      <c r="FV109" s="1"/>
      <c r="FW109" s="1"/>
      <c r="FX109" s="1"/>
      <c r="FY109" s="1"/>
      <c r="FZ109" s="1"/>
      <c r="GA109" s="1"/>
      <c r="GB109" s="1"/>
    </row>
    <row r="110" spans="1:184" x14ac:dyDescent="0.2">
      <c r="A110" s="581" t="s">
        <v>51</v>
      </c>
      <c r="B110" s="7"/>
      <c r="C110" s="62">
        <v>0</v>
      </c>
      <c r="D110" s="24">
        <v>0</v>
      </c>
      <c r="E110" s="24">
        <v>0</v>
      </c>
      <c r="F110" s="62"/>
      <c r="G110" s="205">
        <v>0</v>
      </c>
      <c r="H110" s="205">
        <v>0</v>
      </c>
      <c r="I110" s="206">
        <v>0</v>
      </c>
      <c r="J110" s="62">
        <v>0</v>
      </c>
      <c r="K110" s="62">
        <v>0</v>
      </c>
      <c r="L110" s="62">
        <v>0</v>
      </c>
      <c r="M110" s="7">
        <v>10</v>
      </c>
      <c r="N110" s="353">
        <v>9</v>
      </c>
      <c r="O110" s="61">
        <v>13</v>
      </c>
      <c r="P110" s="245">
        <v>15</v>
      </c>
      <c r="Q110" s="364">
        <v>18</v>
      </c>
      <c r="R110" s="460">
        <v>17</v>
      </c>
      <c r="S110" s="460">
        <v>13</v>
      </c>
      <c r="T110" s="726">
        <v>7</v>
      </c>
      <c r="U110" s="245">
        <v>16</v>
      </c>
      <c r="V110" s="62">
        <v>18</v>
      </c>
      <c r="W110" s="62">
        <v>17</v>
      </c>
      <c r="X110" s="62">
        <v>12</v>
      </c>
      <c r="Y110" s="62">
        <v>13</v>
      </c>
      <c r="Z110" s="10">
        <v>22</v>
      </c>
      <c r="AA110" s="10">
        <v>18</v>
      </c>
      <c r="AB110" s="10">
        <v>11</v>
      </c>
      <c r="AC110" s="277">
        <v>11</v>
      </c>
      <c r="AD110" s="438">
        <v>12</v>
      </c>
      <c r="AE110" s="421" t="str">
        <f t="shared" si="37"/>
        <v xml:space="preserve"> </v>
      </c>
      <c r="AF110" s="224" t="str">
        <f t="shared" si="38"/>
        <v/>
      </c>
      <c r="AG110" s="47" t="str">
        <f t="shared" si="39"/>
        <v xml:space="preserve"> </v>
      </c>
      <c r="AH110" s="734">
        <f t="shared" si="40"/>
        <v>11.333333333333334</v>
      </c>
      <c r="AI110" s="488"/>
      <c r="AJ110" s="475"/>
      <c r="AK110" s="475"/>
      <c r="AL110" s="475"/>
      <c r="AM110" s="12"/>
      <c r="AN110" s="12"/>
      <c r="AO110" s="12"/>
      <c r="AP110" s="12"/>
      <c r="AQ110" s="12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  <c r="CB110" s="1"/>
      <c r="CC110" s="1"/>
      <c r="CD110" s="1"/>
      <c r="CE110" s="1"/>
      <c r="CF110" s="1"/>
      <c r="CG110" s="1"/>
      <c r="CH110" s="1"/>
      <c r="CI110" s="1"/>
      <c r="CJ110" s="1"/>
      <c r="CK110" s="1"/>
      <c r="CL110" s="1"/>
      <c r="CM110" s="1"/>
      <c r="CN110" s="1"/>
      <c r="CO110" s="1"/>
      <c r="CP110" s="1"/>
      <c r="CQ110" s="1"/>
      <c r="CR110" s="1"/>
      <c r="CS110" s="1"/>
      <c r="CT110" s="1"/>
      <c r="CU110" s="1"/>
      <c r="CV110" s="1"/>
      <c r="CW110" s="1"/>
      <c r="CX110" s="1"/>
      <c r="CY110" s="1"/>
      <c r="CZ110" s="1"/>
      <c r="DA110" s="1"/>
      <c r="DB110" s="1"/>
      <c r="DC110" s="1"/>
      <c r="DD110" s="1"/>
      <c r="DE110" s="1"/>
      <c r="DF110" s="1"/>
      <c r="DG110" s="1"/>
      <c r="DH110" s="1"/>
      <c r="DI110" s="1"/>
      <c r="DJ110" s="1"/>
      <c r="DK110" s="1"/>
      <c r="DL110" s="1"/>
      <c r="DM110" s="1"/>
      <c r="DN110" s="1"/>
      <c r="DO110" s="1"/>
      <c r="DP110" s="1"/>
      <c r="DQ110" s="1"/>
      <c r="DR110" s="1"/>
      <c r="DS110" s="1"/>
      <c r="DT110" s="1"/>
      <c r="DU110" s="1"/>
      <c r="DV110" s="1"/>
      <c r="DW110" s="1"/>
      <c r="DX110" s="1"/>
      <c r="DY110" s="1"/>
      <c r="DZ110" s="1"/>
      <c r="EA110" s="1"/>
      <c r="EB110" s="1"/>
      <c r="EC110" s="1"/>
      <c r="ED110" s="1"/>
      <c r="EE110" s="1"/>
      <c r="EF110" s="1"/>
      <c r="EG110" s="1"/>
      <c r="EH110" s="1"/>
      <c r="EI110" s="1"/>
      <c r="EJ110" s="1"/>
      <c r="EK110" s="1"/>
      <c r="EL110" s="1"/>
      <c r="EM110" s="1"/>
      <c r="EN110" s="1"/>
      <c r="EO110" s="1"/>
      <c r="EP110" s="1"/>
      <c r="EQ110" s="1"/>
      <c r="ER110" s="1"/>
      <c r="ES110" s="1"/>
      <c r="ET110" s="1"/>
      <c r="EU110" s="1"/>
      <c r="EV110" s="1"/>
      <c r="EW110" s="1"/>
      <c r="EX110" s="1"/>
      <c r="EY110" s="1"/>
      <c r="EZ110" s="1"/>
      <c r="FA110" s="1"/>
      <c r="FB110" s="1"/>
      <c r="FC110" s="1"/>
      <c r="FD110" s="1"/>
      <c r="FE110" s="1"/>
      <c r="FF110" s="1"/>
      <c r="FG110" s="1"/>
      <c r="FH110" s="1"/>
      <c r="FI110" s="1"/>
      <c r="FJ110" s="1"/>
      <c r="FK110" s="1"/>
      <c r="FL110" s="1"/>
      <c r="FM110" s="1"/>
      <c r="FN110" s="1"/>
      <c r="FO110" s="1"/>
      <c r="FP110" s="1"/>
      <c r="FQ110" s="1"/>
      <c r="FR110" s="1"/>
      <c r="FS110" s="1"/>
      <c r="FT110" s="1"/>
    </row>
    <row r="111" spans="1:184" s="554" customFormat="1" x14ac:dyDescent="0.2">
      <c r="A111" s="581" t="s">
        <v>53</v>
      </c>
      <c r="B111" s="7">
        <v>0</v>
      </c>
      <c r="C111" s="62">
        <v>0</v>
      </c>
      <c r="D111" s="24">
        <v>0</v>
      </c>
      <c r="E111" s="24">
        <v>0</v>
      </c>
      <c r="F111" s="62">
        <v>0</v>
      </c>
      <c r="G111" s="205">
        <v>0</v>
      </c>
      <c r="H111" s="205">
        <v>0</v>
      </c>
      <c r="I111" s="206">
        <v>4</v>
      </c>
      <c r="J111" s="62">
        <v>10</v>
      </c>
      <c r="K111" s="62">
        <v>12</v>
      </c>
      <c r="L111" s="62">
        <v>12</v>
      </c>
      <c r="M111" s="7">
        <v>18</v>
      </c>
      <c r="N111" s="353">
        <v>18</v>
      </c>
      <c r="O111" s="61">
        <v>10</v>
      </c>
      <c r="P111" s="245">
        <v>12</v>
      </c>
      <c r="Q111" s="364">
        <v>12</v>
      </c>
      <c r="R111" s="460">
        <v>15</v>
      </c>
      <c r="S111" s="460">
        <v>7</v>
      </c>
      <c r="T111" s="726">
        <v>6</v>
      </c>
      <c r="U111" s="245">
        <v>12</v>
      </c>
      <c r="V111" s="62">
        <v>10</v>
      </c>
      <c r="W111" s="62">
        <v>8</v>
      </c>
      <c r="X111" s="62">
        <v>12</v>
      </c>
      <c r="Y111" s="62">
        <v>12</v>
      </c>
      <c r="Z111" s="10">
        <v>17</v>
      </c>
      <c r="AA111" s="10">
        <v>10</v>
      </c>
      <c r="AB111" s="10">
        <v>7</v>
      </c>
      <c r="AC111" s="277">
        <v>8</v>
      </c>
      <c r="AD111" s="438">
        <v>6</v>
      </c>
      <c r="AE111" s="421" t="str">
        <f t="shared" si="37"/>
        <v xml:space="preserve"> </v>
      </c>
      <c r="AF111" s="224" t="str">
        <f t="shared" si="38"/>
        <v/>
      </c>
      <c r="AG111" s="47" t="str">
        <f t="shared" si="39"/>
        <v xml:space="preserve"> </v>
      </c>
      <c r="AH111" s="734">
        <f t="shared" si="40"/>
        <v>7</v>
      </c>
      <c r="AI111" s="487"/>
      <c r="AJ111" s="475"/>
      <c r="AK111" s="475"/>
      <c r="AL111" s="475"/>
      <c r="AM111" s="12"/>
      <c r="AN111" s="12"/>
      <c r="AO111" s="12"/>
      <c r="AP111" s="12"/>
      <c r="AQ111" s="12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  <c r="CB111" s="1"/>
      <c r="CC111" s="1"/>
      <c r="CD111" s="1"/>
      <c r="CE111" s="1"/>
      <c r="CF111" s="1"/>
      <c r="CG111" s="1"/>
      <c r="CH111" s="1"/>
      <c r="CI111" s="1"/>
      <c r="CJ111" s="1"/>
      <c r="CK111" s="1"/>
      <c r="CL111" s="1"/>
      <c r="CM111" s="1"/>
      <c r="CN111" s="1"/>
      <c r="CO111" s="1"/>
      <c r="CP111" s="1"/>
      <c r="CQ111" s="1"/>
      <c r="CR111" s="1"/>
      <c r="CS111" s="1"/>
      <c r="CT111" s="1"/>
      <c r="CU111" s="1"/>
      <c r="CV111" s="1"/>
      <c r="CW111" s="1"/>
      <c r="CX111" s="1"/>
      <c r="CY111" s="1"/>
      <c r="CZ111" s="1"/>
      <c r="DA111" s="1"/>
      <c r="DB111" s="1"/>
      <c r="DC111" s="1"/>
      <c r="DD111" s="1"/>
      <c r="DE111" s="1"/>
      <c r="DF111" s="1"/>
      <c r="DG111" s="1"/>
      <c r="DH111" s="1"/>
      <c r="DI111" s="1"/>
      <c r="DJ111" s="1"/>
      <c r="DK111" s="1"/>
      <c r="DL111" s="1"/>
      <c r="DM111" s="1"/>
      <c r="DN111" s="1"/>
      <c r="DO111" s="1"/>
      <c r="DP111" s="1"/>
      <c r="DQ111" s="1"/>
      <c r="DR111" s="1"/>
      <c r="DS111" s="1"/>
      <c r="DT111" s="1"/>
      <c r="DU111" s="1"/>
      <c r="DV111" s="1"/>
      <c r="DW111" s="1"/>
      <c r="DX111" s="1"/>
      <c r="DY111" s="1"/>
      <c r="DZ111" s="1"/>
      <c r="EA111" s="1"/>
      <c r="EB111" s="1"/>
      <c r="EC111" s="1"/>
      <c r="ED111" s="1"/>
      <c r="EE111" s="1"/>
      <c r="EF111" s="1"/>
      <c r="EG111" s="1"/>
      <c r="EH111" s="1"/>
      <c r="EI111" s="1"/>
      <c r="EJ111" s="1"/>
      <c r="EK111" s="1"/>
      <c r="EL111" s="1"/>
      <c r="EM111" s="1"/>
      <c r="EN111" s="1"/>
      <c r="EO111" s="1"/>
      <c r="EP111" s="1"/>
      <c r="EQ111" s="1"/>
      <c r="ER111" s="1"/>
      <c r="ES111" s="1"/>
      <c r="ET111" s="1"/>
      <c r="EU111" s="1"/>
      <c r="EV111" s="1"/>
      <c r="EW111" s="1"/>
      <c r="EX111" s="1"/>
      <c r="EY111" s="1"/>
      <c r="EZ111" s="1"/>
      <c r="FA111" s="1"/>
      <c r="FB111" s="1"/>
      <c r="FC111" s="1"/>
      <c r="FD111" s="1"/>
      <c r="FE111" s="1"/>
      <c r="FF111" s="1"/>
      <c r="FG111" s="1"/>
      <c r="FH111" s="1"/>
      <c r="FI111" s="1"/>
      <c r="FJ111" s="1"/>
      <c r="FK111" s="1"/>
      <c r="FL111" s="1"/>
      <c r="FM111" s="1"/>
      <c r="FN111" s="1"/>
      <c r="FO111" s="1"/>
      <c r="FP111" s="1"/>
      <c r="FQ111" s="1"/>
      <c r="FR111" s="1"/>
      <c r="FS111" s="1"/>
      <c r="FT111" s="1"/>
      <c r="FU111" s="1"/>
      <c r="FV111" s="1"/>
      <c r="FW111" s="1"/>
      <c r="FX111" s="1"/>
      <c r="FY111" s="1"/>
      <c r="FZ111" s="1"/>
      <c r="GA111" s="1"/>
      <c r="GB111" s="1"/>
    </row>
    <row r="112" spans="1:184" hidden="1" x14ac:dyDescent="0.2">
      <c r="A112" s="581" t="s">
        <v>76</v>
      </c>
      <c r="B112" s="7">
        <v>0</v>
      </c>
      <c r="C112" s="62">
        <v>0</v>
      </c>
      <c r="D112" s="24">
        <v>0</v>
      </c>
      <c r="E112" s="24">
        <v>0</v>
      </c>
      <c r="F112" s="62">
        <v>0</v>
      </c>
      <c r="G112" s="205">
        <v>0</v>
      </c>
      <c r="H112" s="205">
        <v>0</v>
      </c>
      <c r="I112" s="206">
        <v>0</v>
      </c>
      <c r="J112" s="62">
        <v>0</v>
      </c>
      <c r="K112" s="62">
        <v>0</v>
      </c>
      <c r="L112" s="62">
        <v>0</v>
      </c>
      <c r="M112" s="7">
        <v>0</v>
      </c>
      <c r="N112" s="353">
        <v>0</v>
      </c>
      <c r="O112" s="61">
        <v>1</v>
      </c>
      <c r="P112" s="245">
        <v>2</v>
      </c>
      <c r="Q112" s="364">
        <v>0</v>
      </c>
      <c r="R112" s="460">
        <v>0</v>
      </c>
      <c r="S112" s="460">
        <v>0</v>
      </c>
      <c r="T112" s="726">
        <v>0</v>
      </c>
      <c r="U112" s="245">
        <v>0</v>
      </c>
      <c r="V112" s="62">
        <v>0</v>
      </c>
      <c r="W112" s="62">
        <v>0</v>
      </c>
      <c r="X112" s="62">
        <v>0</v>
      </c>
      <c r="Y112" s="62"/>
      <c r="Z112" s="208"/>
      <c r="AA112" s="656"/>
      <c r="AB112" s="724"/>
      <c r="AC112" s="627"/>
      <c r="AD112" s="438"/>
      <c r="AE112" s="421" t="str">
        <f t="shared" si="37"/>
        <v xml:space="preserve"> </v>
      </c>
      <c r="AF112" s="224" t="str">
        <f t="shared" si="38"/>
        <v/>
      </c>
      <c r="AG112" s="47" t="str">
        <f t="shared" si="39"/>
        <v xml:space="preserve">  </v>
      </c>
      <c r="AH112" s="734" t="str">
        <f t="shared" si="40"/>
        <v xml:space="preserve">  </v>
      </c>
      <c r="AI112" s="487"/>
      <c r="AJ112" s="475"/>
      <c r="AK112" s="475"/>
      <c r="AL112" s="475"/>
      <c r="AM112" s="12"/>
      <c r="AN112" s="12"/>
      <c r="AO112" s="12"/>
      <c r="AP112" s="12"/>
      <c r="AQ112" s="12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  <c r="CB112" s="1"/>
      <c r="CC112" s="1"/>
      <c r="CD112" s="1"/>
      <c r="CE112" s="1"/>
      <c r="CF112" s="1"/>
      <c r="CG112" s="1"/>
      <c r="CH112" s="1"/>
      <c r="CI112" s="1"/>
      <c r="CJ112" s="1"/>
      <c r="CK112" s="1"/>
      <c r="CL112" s="1"/>
      <c r="CM112" s="1"/>
      <c r="CN112" s="1"/>
      <c r="CO112" s="1"/>
      <c r="CP112" s="1"/>
      <c r="CQ112" s="1"/>
      <c r="CR112" s="1"/>
      <c r="CS112" s="1"/>
      <c r="CT112" s="1"/>
      <c r="CU112" s="1"/>
      <c r="CV112" s="1"/>
      <c r="CW112" s="1"/>
      <c r="CX112" s="1"/>
      <c r="CY112" s="1"/>
      <c r="CZ112" s="1"/>
      <c r="DA112" s="1"/>
      <c r="DB112" s="1"/>
      <c r="DC112" s="1"/>
      <c r="DD112" s="1"/>
      <c r="DE112" s="1"/>
      <c r="DF112" s="1"/>
      <c r="DG112" s="1"/>
      <c r="DH112" s="1"/>
      <c r="DI112" s="1"/>
      <c r="DJ112" s="1"/>
      <c r="DK112" s="1"/>
      <c r="DL112" s="1"/>
      <c r="DM112" s="1"/>
      <c r="DN112" s="1"/>
      <c r="DO112" s="1"/>
      <c r="DP112" s="1"/>
      <c r="DQ112" s="1"/>
      <c r="DR112" s="1"/>
      <c r="DS112" s="1"/>
      <c r="DT112" s="1"/>
      <c r="DU112" s="1"/>
      <c r="DV112" s="1"/>
      <c r="DW112" s="1"/>
      <c r="DX112" s="1"/>
      <c r="DY112" s="1"/>
      <c r="DZ112" s="1"/>
      <c r="EA112" s="1"/>
      <c r="EB112" s="1"/>
      <c r="EC112" s="1"/>
      <c r="ED112" s="1"/>
      <c r="EE112" s="1"/>
      <c r="EF112" s="1"/>
      <c r="EG112" s="1"/>
      <c r="EH112" s="1"/>
      <c r="EI112" s="1"/>
      <c r="EJ112" s="1"/>
      <c r="EK112" s="1"/>
      <c r="EL112" s="1"/>
      <c r="EM112" s="1"/>
      <c r="EN112" s="1"/>
      <c r="EO112" s="1"/>
      <c r="EP112" s="1"/>
      <c r="EQ112" s="1"/>
      <c r="ER112" s="1"/>
      <c r="ES112" s="1"/>
      <c r="ET112" s="1"/>
      <c r="EU112" s="1"/>
      <c r="EV112" s="1"/>
      <c r="EW112" s="1"/>
      <c r="EX112" s="1"/>
      <c r="EY112" s="1"/>
      <c r="EZ112" s="1"/>
      <c r="FA112" s="1"/>
      <c r="FB112" s="1"/>
      <c r="FC112" s="1"/>
      <c r="FD112" s="1"/>
      <c r="FE112" s="1"/>
      <c r="FF112" s="1"/>
      <c r="FG112" s="1"/>
      <c r="FH112" s="1"/>
      <c r="FI112" s="1"/>
      <c r="FJ112" s="1"/>
      <c r="FK112" s="1"/>
      <c r="FL112" s="1"/>
      <c r="FM112" s="1"/>
      <c r="FN112" s="1"/>
      <c r="FO112" s="1"/>
      <c r="FP112" s="1"/>
      <c r="FQ112" s="1"/>
      <c r="FR112" s="1"/>
      <c r="FS112" s="1"/>
      <c r="FT112" s="1"/>
      <c r="FU112" s="1"/>
      <c r="FV112" s="1"/>
      <c r="FW112" s="1"/>
      <c r="FX112" s="1"/>
      <c r="FY112" s="1"/>
      <c r="FZ112" s="1"/>
      <c r="GA112" s="1"/>
      <c r="GB112" s="1"/>
    </row>
    <row r="113" spans="1:184" ht="12.75" thickBot="1" x14ac:dyDescent="0.25">
      <c r="A113" s="583" t="s">
        <v>69</v>
      </c>
      <c r="B113" s="255">
        <f t="shared" ref="B113:R113" si="72">+B112+B111+B110+B109</f>
        <v>0</v>
      </c>
      <c r="C113" s="256">
        <f t="shared" si="72"/>
        <v>0</v>
      </c>
      <c r="D113" s="257">
        <f t="shared" si="72"/>
        <v>0</v>
      </c>
      <c r="E113" s="258">
        <f t="shared" si="72"/>
        <v>0</v>
      </c>
      <c r="F113" s="259">
        <f t="shared" si="72"/>
        <v>0</v>
      </c>
      <c r="G113" s="260">
        <f t="shared" si="72"/>
        <v>0</v>
      </c>
      <c r="H113" s="261">
        <f t="shared" si="72"/>
        <v>0</v>
      </c>
      <c r="I113" s="262">
        <f t="shared" si="72"/>
        <v>4</v>
      </c>
      <c r="J113" s="260">
        <f t="shared" si="72"/>
        <v>10</v>
      </c>
      <c r="K113" s="259">
        <f t="shared" si="72"/>
        <v>12</v>
      </c>
      <c r="L113" s="259">
        <f t="shared" si="72"/>
        <v>12</v>
      </c>
      <c r="M113" s="262">
        <f t="shared" si="72"/>
        <v>28</v>
      </c>
      <c r="N113" s="261">
        <f t="shared" si="72"/>
        <v>27</v>
      </c>
      <c r="O113" s="260">
        <f t="shared" si="72"/>
        <v>24</v>
      </c>
      <c r="P113" s="259">
        <f t="shared" si="72"/>
        <v>32</v>
      </c>
      <c r="Q113" s="261">
        <f t="shared" si="72"/>
        <v>41</v>
      </c>
      <c r="R113" s="454">
        <f t="shared" si="72"/>
        <v>46</v>
      </c>
      <c r="S113" s="454">
        <f>SUM(S109:S111)</f>
        <v>32</v>
      </c>
      <c r="T113" s="454">
        <f t="shared" ref="T113:AD113" si="73">SUM(T109:T111)</f>
        <v>25</v>
      </c>
      <c r="U113" s="259">
        <f t="shared" si="73"/>
        <v>37</v>
      </c>
      <c r="V113" s="262">
        <f t="shared" si="73"/>
        <v>37</v>
      </c>
      <c r="W113" s="262">
        <f t="shared" si="73"/>
        <v>34</v>
      </c>
      <c r="X113" s="262">
        <f t="shared" si="73"/>
        <v>35</v>
      </c>
      <c r="Y113" s="262">
        <f t="shared" si="73"/>
        <v>34</v>
      </c>
      <c r="Z113" s="262">
        <f t="shared" si="73"/>
        <v>48</v>
      </c>
      <c r="AA113" s="261">
        <f t="shared" si="73"/>
        <v>39</v>
      </c>
      <c r="AB113" s="262">
        <f t="shared" si="73"/>
        <v>26</v>
      </c>
      <c r="AC113" s="260">
        <f t="shared" ref="AC113" si="74">SUM(AC109:AC111)</f>
        <v>29</v>
      </c>
      <c r="AD113" s="454">
        <f t="shared" si="73"/>
        <v>32</v>
      </c>
      <c r="AE113" s="425">
        <f t="shared" si="37"/>
        <v>0.10344827586206896</v>
      </c>
      <c r="AF113" s="263">
        <f t="shared" si="38"/>
        <v>-5.8823529411764705E-2</v>
      </c>
      <c r="AG113" s="263">
        <f t="shared" si="39"/>
        <v>0.28000000000000003</v>
      </c>
      <c r="AH113" s="745">
        <f t="shared" si="40"/>
        <v>29</v>
      </c>
      <c r="AI113" s="487"/>
      <c r="AJ113" s="475"/>
      <c r="AK113" s="475"/>
      <c r="AL113" s="475"/>
      <c r="AM113" s="12"/>
      <c r="AN113" s="12"/>
      <c r="AO113" s="12"/>
      <c r="AP113" s="12"/>
      <c r="AQ113" s="12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1"/>
      <c r="CC113" s="1"/>
      <c r="CD113" s="1"/>
      <c r="CE113" s="1"/>
      <c r="CF113" s="1"/>
      <c r="CG113" s="1"/>
      <c r="CH113" s="1"/>
      <c r="CI113" s="1"/>
      <c r="CJ113" s="1"/>
      <c r="CK113" s="1"/>
      <c r="CL113" s="1"/>
      <c r="CM113" s="1"/>
      <c r="CN113" s="1"/>
      <c r="CO113" s="1"/>
      <c r="CP113" s="1"/>
      <c r="CQ113" s="1"/>
      <c r="CR113" s="1"/>
      <c r="CS113" s="1"/>
      <c r="CT113" s="1"/>
      <c r="CU113" s="1"/>
      <c r="CV113" s="1"/>
      <c r="CW113" s="1"/>
      <c r="CX113" s="1"/>
      <c r="CY113" s="1"/>
      <c r="CZ113" s="1"/>
      <c r="DA113" s="1"/>
      <c r="DB113" s="1"/>
      <c r="DC113" s="1"/>
      <c r="DD113" s="1"/>
      <c r="DE113" s="1"/>
      <c r="DF113" s="1"/>
      <c r="DG113" s="1"/>
      <c r="DH113" s="1"/>
      <c r="DI113" s="1"/>
      <c r="DJ113" s="1"/>
      <c r="DK113" s="1"/>
      <c r="DL113" s="1"/>
      <c r="DM113" s="1"/>
      <c r="DN113" s="1"/>
      <c r="DO113" s="1"/>
      <c r="DP113" s="1"/>
      <c r="DQ113" s="1"/>
      <c r="DR113" s="1"/>
      <c r="DS113" s="1"/>
      <c r="DT113" s="1"/>
      <c r="DU113" s="1"/>
      <c r="DV113" s="1"/>
      <c r="DW113" s="1"/>
      <c r="DX113" s="1"/>
      <c r="DY113" s="1"/>
      <c r="DZ113" s="1"/>
      <c r="EA113" s="1"/>
      <c r="EB113" s="1"/>
      <c r="EC113" s="1"/>
      <c r="ED113" s="1"/>
      <c r="EE113" s="1"/>
      <c r="EF113" s="1"/>
      <c r="EG113" s="1"/>
      <c r="EH113" s="1"/>
      <c r="EI113" s="1"/>
      <c r="EJ113" s="1"/>
      <c r="EK113" s="1"/>
      <c r="EL113" s="1"/>
      <c r="EM113" s="1"/>
      <c r="EN113" s="1"/>
      <c r="EO113" s="1"/>
      <c r="EP113" s="1"/>
      <c r="EQ113" s="1"/>
      <c r="ER113" s="1"/>
      <c r="ES113" s="1"/>
      <c r="ET113" s="1"/>
      <c r="EU113" s="1"/>
      <c r="EV113" s="1"/>
      <c r="EW113" s="1"/>
      <c r="EX113" s="1"/>
      <c r="EY113" s="1"/>
      <c r="EZ113" s="1"/>
      <c r="FA113" s="1"/>
      <c r="FB113" s="1"/>
      <c r="FC113" s="1"/>
      <c r="FD113" s="1"/>
      <c r="FE113" s="1"/>
      <c r="FF113" s="1"/>
      <c r="FG113" s="1"/>
      <c r="FH113" s="1"/>
      <c r="FI113" s="1"/>
      <c r="FJ113" s="1"/>
      <c r="FK113" s="1"/>
      <c r="FL113" s="1"/>
      <c r="FM113" s="1"/>
      <c r="FN113" s="1"/>
      <c r="FO113" s="1"/>
      <c r="FP113" s="1"/>
      <c r="FQ113" s="1"/>
      <c r="FR113" s="1"/>
      <c r="FS113" s="1"/>
      <c r="FT113" s="1"/>
      <c r="FU113" s="1"/>
      <c r="FV113" s="1"/>
      <c r="FW113" s="1"/>
      <c r="FX113" s="1"/>
      <c r="FY113" s="1"/>
      <c r="FZ113" s="1"/>
      <c r="GA113" s="1"/>
      <c r="GB113" s="1"/>
    </row>
    <row r="114" spans="1:184" ht="12.75" thickTop="1" x14ac:dyDescent="0.2">
      <c r="A114" s="562" t="s">
        <v>26</v>
      </c>
      <c r="B114" s="145"/>
      <c r="C114" s="145"/>
      <c r="D114" s="146"/>
      <c r="E114" s="146"/>
      <c r="F114" s="145"/>
      <c r="G114" s="145"/>
      <c r="H114" s="145"/>
      <c r="I114" s="145"/>
      <c r="J114" s="145"/>
      <c r="K114" s="145"/>
      <c r="L114" s="145"/>
      <c r="M114" s="145"/>
      <c r="N114" s="145"/>
      <c r="O114" s="145"/>
      <c r="P114" s="147"/>
      <c r="Q114" s="147"/>
      <c r="R114" s="147"/>
      <c r="S114" s="147"/>
      <c r="T114" s="147"/>
      <c r="U114" s="147"/>
      <c r="V114" s="147"/>
      <c r="W114" s="147"/>
      <c r="X114" s="147"/>
      <c r="Y114" s="147"/>
      <c r="Z114" s="147"/>
      <c r="AA114" s="147"/>
      <c r="AB114" s="147"/>
      <c r="AC114" s="147"/>
      <c r="AD114" s="147"/>
      <c r="AE114" s="148" t="str">
        <f t="shared" si="37"/>
        <v xml:space="preserve"> </v>
      </c>
      <c r="AF114" s="148" t="str">
        <f t="shared" si="38"/>
        <v/>
      </c>
      <c r="AG114" s="148" t="str">
        <f t="shared" si="39"/>
        <v xml:space="preserve">  </v>
      </c>
      <c r="AH114" s="746" t="str">
        <f t="shared" si="40"/>
        <v xml:space="preserve">  </v>
      </c>
      <c r="AI114" s="487"/>
      <c r="AJ114" s="475"/>
      <c r="AK114" s="475"/>
      <c r="AL114" s="475"/>
      <c r="AM114" s="12"/>
      <c r="AN114" s="12"/>
      <c r="AO114" s="12"/>
      <c r="AP114" s="12"/>
      <c r="AQ114" s="12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BZ114" s="1"/>
      <c r="CA114" s="1"/>
      <c r="CB114" s="1"/>
      <c r="CC114" s="1"/>
      <c r="CD114" s="1"/>
      <c r="CE114" s="1"/>
      <c r="CF114" s="1"/>
      <c r="CG114" s="1"/>
      <c r="CH114" s="1"/>
      <c r="CI114" s="1"/>
      <c r="CJ114" s="1"/>
      <c r="CK114" s="1"/>
      <c r="CL114" s="1"/>
      <c r="CM114" s="1"/>
      <c r="CN114" s="1"/>
      <c r="CO114" s="1"/>
      <c r="CP114" s="1"/>
      <c r="CQ114" s="1"/>
      <c r="CR114" s="1"/>
      <c r="CS114" s="1"/>
      <c r="CT114" s="1"/>
      <c r="CU114" s="1"/>
      <c r="CV114" s="1"/>
      <c r="CW114" s="1"/>
      <c r="CX114" s="1"/>
      <c r="CY114" s="1"/>
      <c r="CZ114" s="1"/>
      <c r="DA114" s="1"/>
      <c r="DB114" s="1"/>
      <c r="DC114" s="1"/>
      <c r="DD114" s="1"/>
      <c r="DE114" s="1"/>
      <c r="DF114" s="1"/>
      <c r="DG114" s="1"/>
      <c r="DH114" s="1"/>
      <c r="DI114" s="1"/>
      <c r="DJ114" s="1"/>
      <c r="DK114" s="1"/>
      <c r="DL114" s="1"/>
      <c r="DM114" s="1"/>
      <c r="DN114" s="1"/>
      <c r="DO114" s="1"/>
      <c r="DP114" s="1"/>
      <c r="DQ114" s="1"/>
      <c r="DR114" s="1"/>
      <c r="DS114" s="1"/>
      <c r="DT114" s="1"/>
      <c r="DU114" s="1"/>
      <c r="DV114" s="1"/>
      <c r="DW114" s="1"/>
      <c r="DX114" s="1"/>
      <c r="DY114" s="1"/>
      <c r="DZ114" s="1"/>
      <c r="EA114" s="1"/>
      <c r="EB114" s="1"/>
      <c r="EC114" s="1"/>
      <c r="ED114" s="1"/>
      <c r="EE114" s="1"/>
      <c r="EF114" s="1"/>
      <c r="EG114" s="1"/>
      <c r="EH114" s="1"/>
      <c r="EI114" s="1"/>
      <c r="EJ114" s="1"/>
      <c r="EK114" s="1"/>
      <c r="EL114" s="1"/>
      <c r="EM114" s="1"/>
      <c r="EN114" s="1"/>
      <c r="EO114" s="1"/>
      <c r="EP114" s="1"/>
      <c r="EQ114" s="1"/>
      <c r="ER114" s="1"/>
      <c r="ES114" s="1"/>
      <c r="ET114" s="1"/>
      <c r="EU114" s="1"/>
      <c r="EV114" s="1"/>
      <c r="EW114" s="1"/>
      <c r="EX114" s="1"/>
      <c r="EY114" s="1"/>
      <c r="EZ114" s="1"/>
      <c r="FA114" s="1"/>
      <c r="FB114" s="1"/>
      <c r="FC114" s="1"/>
      <c r="FD114" s="1"/>
      <c r="FE114" s="1"/>
      <c r="FF114" s="1"/>
      <c r="FG114" s="1"/>
      <c r="FH114" s="1"/>
      <c r="FI114" s="1"/>
      <c r="FJ114" s="1"/>
      <c r="FK114" s="1"/>
      <c r="FL114" s="1"/>
      <c r="FM114" s="1"/>
      <c r="FN114" s="1"/>
      <c r="FO114" s="1"/>
      <c r="FP114" s="1"/>
      <c r="FQ114" s="1"/>
      <c r="FR114" s="1"/>
      <c r="FS114" s="1"/>
      <c r="FT114" s="1"/>
    </row>
    <row r="115" spans="1:184" x14ac:dyDescent="0.2">
      <c r="A115" s="581" t="s">
        <v>120</v>
      </c>
      <c r="B115" s="7">
        <v>0</v>
      </c>
      <c r="C115" s="62">
        <v>0</v>
      </c>
      <c r="D115" s="24">
        <v>0</v>
      </c>
      <c r="E115" s="24">
        <v>0</v>
      </c>
      <c r="F115" s="62">
        <v>0</v>
      </c>
      <c r="G115" s="205">
        <v>0</v>
      </c>
      <c r="H115" s="205">
        <v>0</v>
      </c>
      <c r="I115" s="206">
        <v>0</v>
      </c>
      <c r="J115" s="62">
        <v>0</v>
      </c>
      <c r="K115" s="62">
        <v>0</v>
      </c>
      <c r="L115" s="62">
        <v>0</v>
      </c>
      <c r="M115" s="7">
        <v>0</v>
      </c>
      <c r="N115" s="353">
        <v>0</v>
      </c>
      <c r="O115" s="243">
        <v>0</v>
      </c>
      <c r="P115" s="207">
        <v>0</v>
      </c>
      <c r="Q115" s="364">
        <v>0</v>
      </c>
      <c r="R115" s="460">
        <v>0</v>
      </c>
      <c r="S115" s="460">
        <v>0</v>
      </c>
      <c r="T115" s="466">
        <v>0</v>
      </c>
      <c r="U115" s="245">
        <v>11</v>
      </c>
      <c r="V115" s="62">
        <v>20</v>
      </c>
      <c r="W115" s="62">
        <v>21</v>
      </c>
      <c r="X115" s="62">
        <v>31</v>
      </c>
      <c r="Y115" s="62">
        <v>30</v>
      </c>
      <c r="Z115" s="10">
        <v>16</v>
      </c>
      <c r="AA115" s="10">
        <v>26</v>
      </c>
      <c r="AB115" s="10">
        <v>22</v>
      </c>
      <c r="AC115" s="621">
        <v>15</v>
      </c>
      <c r="AD115" s="438">
        <v>15</v>
      </c>
      <c r="AE115" s="412" t="str">
        <f t="shared" si="37"/>
        <v xml:space="preserve"> </v>
      </c>
      <c r="AF115" s="47" t="str">
        <f t="shared" si="38"/>
        <v/>
      </c>
      <c r="AG115" s="47" t="str">
        <f t="shared" si="39"/>
        <v xml:space="preserve">  </v>
      </c>
      <c r="AH115" s="738">
        <f t="shared" si="40"/>
        <v>17.333333333333332</v>
      </c>
      <c r="AI115" s="487"/>
      <c r="AJ115" s="475"/>
      <c r="AK115" s="475"/>
      <c r="AL115" s="475"/>
      <c r="AM115" s="12"/>
      <c r="AN115" s="12"/>
      <c r="AO115" s="12"/>
      <c r="AP115" s="12"/>
      <c r="AQ115" s="12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  <c r="BX115" s="1"/>
      <c r="BY115" s="1"/>
      <c r="BZ115" s="1"/>
      <c r="CA115" s="1"/>
      <c r="CB115" s="1"/>
      <c r="CC115" s="1"/>
      <c r="CD115" s="1"/>
      <c r="CE115" s="1"/>
      <c r="CF115" s="1"/>
      <c r="CG115" s="1"/>
      <c r="CH115" s="1"/>
      <c r="CI115" s="1"/>
      <c r="CJ115" s="1"/>
      <c r="CK115" s="1"/>
      <c r="CL115" s="1"/>
      <c r="CM115" s="1"/>
      <c r="CN115" s="1"/>
      <c r="CO115" s="1"/>
      <c r="CP115" s="1"/>
      <c r="CQ115" s="1"/>
      <c r="CR115" s="1"/>
      <c r="CS115" s="1"/>
      <c r="CT115" s="1"/>
      <c r="CU115" s="1"/>
      <c r="CV115" s="1"/>
      <c r="CW115" s="1"/>
      <c r="CX115" s="1"/>
      <c r="CY115" s="1"/>
      <c r="CZ115" s="1"/>
      <c r="DA115" s="1"/>
      <c r="DB115" s="1"/>
      <c r="DC115" s="1"/>
      <c r="DD115" s="1"/>
      <c r="DE115" s="1"/>
      <c r="DF115" s="1"/>
      <c r="DG115" s="1"/>
      <c r="DH115" s="1"/>
      <c r="DI115" s="1"/>
      <c r="DJ115" s="1"/>
      <c r="DK115" s="1"/>
      <c r="DL115" s="1"/>
      <c r="DM115" s="1"/>
      <c r="DN115" s="1"/>
      <c r="DO115" s="1"/>
      <c r="DP115" s="1"/>
      <c r="DQ115" s="1"/>
      <c r="DR115" s="1"/>
      <c r="DS115" s="1"/>
      <c r="DT115" s="1"/>
      <c r="DU115" s="1"/>
      <c r="DV115" s="1"/>
      <c r="DW115" s="1"/>
      <c r="DX115" s="1"/>
      <c r="DY115" s="1"/>
      <c r="DZ115" s="1"/>
      <c r="EA115" s="1"/>
      <c r="EB115" s="1"/>
      <c r="EC115" s="1"/>
      <c r="ED115" s="1"/>
      <c r="EE115" s="1"/>
      <c r="EF115" s="1"/>
      <c r="EG115" s="1"/>
      <c r="EH115" s="1"/>
      <c r="EI115" s="1"/>
      <c r="EJ115" s="1"/>
      <c r="EK115" s="1"/>
      <c r="EL115" s="1"/>
      <c r="EM115" s="1"/>
      <c r="EN115" s="1"/>
      <c r="EO115" s="1"/>
      <c r="EP115" s="1"/>
      <c r="EQ115" s="1"/>
      <c r="ER115" s="1"/>
      <c r="ES115" s="1"/>
      <c r="ET115" s="1"/>
      <c r="EU115" s="1"/>
      <c r="EV115" s="1"/>
      <c r="EW115" s="1"/>
      <c r="EX115" s="1"/>
      <c r="EY115" s="1"/>
      <c r="EZ115" s="1"/>
      <c r="FA115" s="1"/>
      <c r="FB115" s="1"/>
      <c r="FC115" s="1"/>
      <c r="FD115" s="1"/>
      <c r="FE115" s="1"/>
      <c r="FF115" s="1"/>
      <c r="FG115" s="1"/>
      <c r="FH115" s="1"/>
      <c r="FI115" s="1"/>
      <c r="FJ115" s="1"/>
      <c r="FK115" s="1"/>
      <c r="FL115" s="1"/>
      <c r="FM115" s="1"/>
      <c r="FN115" s="1"/>
      <c r="FO115" s="1"/>
      <c r="FP115" s="1"/>
      <c r="FQ115" s="1"/>
      <c r="FR115" s="1"/>
      <c r="FS115" s="1"/>
      <c r="FT115" s="1"/>
      <c r="FU115" s="1"/>
      <c r="FV115" s="1"/>
      <c r="FW115" s="1"/>
      <c r="FX115" s="1"/>
      <c r="FY115" s="1"/>
      <c r="FZ115" s="1"/>
      <c r="GA115" s="1"/>
      <c r="GB115" s="1"/>
    </row>
    <row r="116" spans="1:184" x14ac:dyDescent="0.2">
      <c r="A116" s="581" t="s">
        <v>48</v>
      </c>
      <c r="B116" s="7">
        <v>95</v>
      </c>
      <c r="C116" s="62">
        <v>106</v>
      </c>
      <c r="D116" s="24">
        <v>71</v>
      </c>
      <c r="E116" s="24">
        <v>48</v>
      </c>
      <c r="F116" s="62">
        <v>70</v>
      </c>
      <c r="G116" s="205">
        <v>81</v>
      </c>
      <c r="H116" s="205">
        <v>109</v>
      </c>
      <c r="I116" s="206">
        <v>91</v>
      </c>
      <c r="J116" s="62">
        <v>79</v>
      </c>
      <c r="K116" s="62">
        <v>72</v>
      </c>
      <c r="L116" s="62">
        <v>86</v>
      </c>
      <c r="M116" s="7">
        <v>93</v>
      </c>
      <c r="N116" s="353">
        <v>73</v>
      </c>
      <c r="O116" s="61">
        <v>64</v>
      </c>
      <c r="P116" s="207">
        <v>64</v>
      </c>
      <c r="Q116" s="364">
        <v>47</v>
      </c>
      <c r="R116" s="460">
        <v>42</v>
      </c>
      <c r="S116" s="460">
        <v>24</v>
      </c>
      <c r="T116" s="726">
        <v>42</v>
      </c>
      <c r="U116" s="245">
        <v>41</v>
      </c>
      <c r="V116" s="62">
        <v>43</v>
      </c>
      <c r="W116" s="62">
        <v>38</v>
      </c>
      <c r="X116" s="62">
        <v>38</v>
      </c>
      <c r="Y116" s="62">
        <v>23</v>
      </c>
      <c r="Z116" s="10">
        <v>39</v>
      </c>
      <c r="AA116" s="10">
        <v>33</v>
      </c>
      <c r="AB116" s="10">
        <v>29</v>
      </c>
      <c r="AC116" s="277">
        <v>37</v>
      </c>
      <c r="AD116" s="438">
        <v>35</v>
      </c>
      <c r="AE116" s="412">
        <f t="shared" si="37"/>
        <v>-5.4054054054054057E-2</v>
      </c>
      <c r="AF116" s="47">
        <f t="shared" si="38"/>
        <v>0.52173913043478259</v>
      </c>
      <c r="AG116" s="47">
        <f t="shared" si="39"/>
        <v>-0.16666666666666666</v>
      </c>
      <c r="AH116" s="738">
        <f t="shared" si="40"/>
        <v>33.666666666666664</v>
      </c>
      <c r="AI116" s="487"/>
      <c r="AJ116" s="475"/>
      <c r="AK116" s="475"/>
      <c r="AL116" s="475"/>
      <c r="AM116" s="12"/>
      <c r="AN116" s="12"/>
      <c r="AO116" s="12"/>
      <c r="AP116" s="12"/>
      <c r="AQ116" s="12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  <c r="BX116" s="1"/>
      <c r="BY116" s="1"/>
      <c r="BZ116" s="1"/>
      <c r="CA116" s="1"/>
      <c r="CB116" s="1"/>
      <c r="CC116" s="1"/>
      <c r="CD116" s="1"/>
      <c r="CE116" s="1"/>
      <c r="CF116" s="1"/>
      <c r="CG116" s="1"/>
      <c r="CH116" s="1"/>
      <c r="CI116" s="1"/>
      <c r="CJ116" s="1"/>
      <c r="CK116" s="1"/>
      <c r="CL116" s="1"/>
      <c r="CM116" s="1"/>
      <c r="CN116" s="1"/>
      <c r="CO116" s="1"/>
      <c r="CP116" s="1"/>
      <c r="CQ116" s="1"/>
      <c r="CR116" s="1"/>
      <c r="CS116" s="1"/>
      <c r="CT116" s="1"/>
      <c r="CU116" s="1"/>
      <c r="CV116" s="1"/>
      <c r="CW116" s="1"/>
      <c r="CX116" s="1"/>
      <c r="CY116" s="1"/>
      <c r="CZ116" s="1"/>
      <c r="DA116" s="1"/>
      <c r="DB116" s="1"/>
      <c r="DC116" s="1"/>
      <c r="DD116" s="1"/>
      <c r="DE116" s="1"/>
      <c r="DF116" s="1"/>
      <c r="DG116" s="1"/>
      <c r="DH116" s="1"/>
      <c r="DI116" s="1"/>
      <c r="DJ116" s="1"/>
      <c r="DK116" s="1"/>
      <c r="DL116" s="1"/>
      <c r="DM116" s="1"/>
      <c r="DN116" s="1"/>
      <c r="DO116" s="1"/>
      <c r="DP116" s="1"/>
      <c r="DQ116" s="1"/>
      <c r="DR116" s="1"/>
      <c r="DS116" s="1"/>
      <c r="DT116" s="1"/>
      <c r="DU116" s="1"/>
      <c r="DV116" s="1"/>
      <c r="DW116" s="1"/>
      <c r="DX116" s="1"/>
      <c r="DY116" s="1"/>
      <c r="DZ116" s="1"/>
      <c r="EA116" s="1"/>
      <c r="EB116" s="1"/>
      <c r="EC116" s="1"/>
      <c r="ED116" s="1"/>
      <c r="EE116" s="1"/>
      <c r="EF116" s="1"/>
      <c r="EG116" s="1"/>
      <c r="EH116" s="1"/>
      <c r="EI116" s="1"/>
      <c r="EJ116" s="1"/>
      <c r="EK116" s="1"/>
      <c r="EL116" s="1"/>
      <c r="EM116" s="1"/>
      <c r="EN116" s="1"/>
      <c r="EO116" s="1"/>
      <c r="EP116" s="1"/>
      <c r="EQ116" s="1"/>
      <c r="ER116" s="1"/>
      <c r="ES116" s="1"/>
      <c r="ET116" s="1"/>
      <c r="EU116" s="1"/>
      <c r="EV116" s="1"/>
      <c r="EW116" s="1"/>
      <c r="EX116" s="1"/>
      <c r="EY116" s="1"/>
      <c r="EZ116" s="1"/>
      <c r="FA116" s="1"/>
      <c r="FB116" s="1"/>
      <c r="FC116" s="1"/>
      <c r="FD116" s="1"/>
      <c r="FE116" s="1"/>
      <c r="FF116" s="1"/>
      <c r="FG116" s="1"/>
      <c r="FH116" s="1"/>
      <c r="FI116" s="1"/>
      <c r="FJ116" s="1"/>
      <c r="FK116" s="1"/>
      <c r="FL116" s="1"/>
      <c r="FM116" s="1"/>
      <c r="FN116" s="1"/>
      <c r="FO116" s="1"/>
      <c r="FP116" s="1"/>
      <c r="FQ116" s="1"/>
      <c r="FR116" s="1"/>
      <c r="FS116" s="1"/>
      <c r="FT116" s="1"/>
      <c r="FU116" s="1"/>
      <c r="FV116" s="1"/>
      <c r="FW116" s="1"/>
      <c r="FX116" s="1"/>
      <c r="FY116" s="1"/>
      <c r="FZ116" s="1"/>
      <c r="GA116" s="1"/>
      <c r="GB116" s="1"/>
    </row>
    <row r="117" spans="1:184" ht="12.75" thickBot="1" x14ac:dyDescent="0.25">
      <c r="A117" s="584" t="s">
        <v>60</v>
      </c>
      <c r="B117" s="264">
        <f t="shared" ref="B117:W117" si="75">SUM(B115:B116)</f>
        <v>95</v>
      </c>
      <c r="C117" s="265">
        <f t="shared" si="75"/>
        <v>106</v>
      </c>
      <c r="D117" s="266">
        <f t="shared" si="75"/>
        <v>71</v>
      </c>
      <c r="E117" s="267">
        <f t="shared" si="75"/>
        <v>48</v>
      </c>
      <c r="F117" s="264">
        <f t="shared" si="75"/>
        <v>70</v>
      </c>
      <c r="G117" s="268">
        <f t="shared" si="75"/>
        <v>81</v>
      </c>
      <c r="H117" s="269">
        <f t="shared" si="75"/>
        <v>109</v>
      </c>
      <c r="I117" s="270">
        <f t="shared" si="75"/>
        <v>91</v>
      </c>
      <c r="J117" s="271">
        <f t="shared" si="75"/>
        <v>79</v>
      </c>
      <c r="K117" s="264">
        <f t="shared" si="75"/>
        <v>72</v>
      </c>
      <c r="L117" s="272">
        <f t="shared" si="75"/>
        <v>86</v>
      </c>
      <c r="M117" s="272">
        <f t="shared" si="75"/>
        <v>93</v>
      </c>
      <c r="N117" s="379">
        <f t="shared" si="75"/>
        <v>73</v>
      </c>
      <c r="O117" s="271">
        <f t="shared" si="75"/>
        <v>64</v>
      </c>
      <c r="P117" s="264">
        <f t="shared" si="75"/>
        <v>64</v>
      </c>
      <c r="Q117" s="379">
        <f t="shared" si="75"/>
        <v>47</v>
      </c>
      <c r="R117" s="455">
        <f t="shared" si="75"/>
        <v>42</v>
      </c>
      <c r="S117" s="455">
        <f>SUM(S115:S116)</f>
        <v>24</v>
      </c>
      <c r="T117" s="455">
        <f t="shared" si="75"/>
        <v>42</v>
      </c>
      <c r="U117" s="264">
        <f t="shared" si="75"/>
        <v>52</v>
      </c>
      <c r="V117" s="272">
        <f t="shared" si="75"/>
        <v>63</v>
      </c>
      <c r="W117" s="272">
        <f t="shared" si="75"/>
        <v>59</v>
      </c>
      <c r="X117" s="272">
        <f t="shared" ref="X117:AD117" si="76">SUM(X115:X116)</f>
        <v>69</v>
      </c>
      <c r="Y117" s="272">
        <f t="shared" si="76"/>
        <v>53</v>
      </c>
      <c r="Z117" s="272">
        <f t="shared" si="76"/>
        <v>55</v>
      </c>
      <c r="AA117" s="272">
        <f t="shared" si="76"/>
        <v>59</v>
      </c>
      <c r="AB117" s="272">
        <f t="shared" si="76"/>
        <v>51</v>
      </c>
      <c r="AC117" s="271">
        <f t="shared" ref="AC117" si="77">SUM(AC115:AC116)</f>
        <v>52</v>
      </c>
      <c r="AD117" s="455">
        <f t="shared" si="76"/>
        <v>50</v>
      </c>
      <c r="AE117" s="426">
        <f t="shared" si="37"/>
        <v>-3.8461538461538464E-2</v>
      </c>
      <c r="AF117" s="273">
        <f t="shared" si="38"/>
        <v>-5.6603773584905662E-2</v>
      </c>
      <c r="AG117" s="273">
        <f t="shared" si="39"/>
        <v>0.19047619047619047</v>
      </c>
      <c r="AH117" s="747">
        <f t="shared" si="40"/>
        <v>51</v>
      </c>
      <c r="AI117" s="487"/>
      <c r="AJ117" s="475"/>
      <c r="AK117" s="475"/>
      <c r="AL117" s="475"/>
      <c r="AM117" s="12"/>
      <c r="AN117" s="12"/>
      <c r="AO117" s="12"/>
      <c r="AP117" s="12"/>
      <c r="AQ117" s="12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  <c r="CB117" s="1"/>
      <c r="CC117" s="1"/>
      <c r="CD117" s="1"/>
      <c r="CE117" s="1"/>
      <c r="CF117" s="1"/>
      <c r="CG117" s="1"/>
      <c r="CH117" s="1"/>
      <c r="CI117" s="1"/>
      <c r="CJ117" s="1"/>
      <c r="CK117" s="1"/>
      <c r="CL117" s="1"/>
      <c r="CM117" s="1"/>
      <c r="CN117" s="1"/>
      <c r="CO117" s="1"/>
      <c r="CP117" s="1"/>
      <c r="CQ117" s="1"/>
      <c r="CR117" s="1"/>
      <c r="CS117" s="1"/>
      <c r="CT117" s="1"/>
      <c r="CU117" s="1"/>
      <c r="CV117" s="1"/>
      <c r="CW117" s="1"/>
      <c r="CX117" s="1"/>
      <c r="CY117" s="1"/>
      <c r="CZ117" s="1"/>
      <c r="DA117" s="1"/>
      <c r="DB117" s="1"/>
      <c r="DC117" s="1"/>
      <c r="DD117" s="1"/>
      <c r="DE117" s="1"/>
      <c r="DF117" s="1"/>
      <c r="DG117" s="1"/>
      <c r="DH117" s="1"/>
      <c r="DI117" s="1"/>
      <c r="DJ117" s="1"/>
      <c r="DK117" s="1"/>
      <c r="DL117" s="1"/>
      <c r="DM117" s="1"/>
      <c r="DN117" s="1"/>
      <c r="DO117" s="1"/>
      <c r="DP117" s="1"/>
      <c r="DQ117" s="1"/>
      <c r="DR117" s="1"/>
      <c r="DS117" s="1"/>
      <c r="DT117" s="1"/>
      <c r="DU117" s="1"/>
      <c r="DV117" s="1"/>
      <c r="DW117" s="1"/>
      <c r="DX117" s="1"/>
      <c r="DY117" s="1"/>
      <c r="DZ117" s="1"/>
      <c r="EA117" s="1"/>
      <c r="EB117" s="1"/>
      <c r="EC117" s="1"/>
      <c r="ED117" s="1"/>
      <c r="EE117" s="1"/>
      <c r="EF117" s="1"/>
      <c r="EG117" s="1"/>
      <c r="EH117" s="1"/>
      <c r="EI117" s="1"/>
      <c r="EJ117" s="1"/>
      <c r="EK117" s="1"/>
      <c r="EL117" s="1"/>
      <c r="EM117" s="1"/>
      <c r="EN117" s="1"/>
      <c r="EO117" s="1"/>
      <c r="EP117" s="1"/>
      <c r="EQ117" s="1"/>
      <c r="ER117" s="1"/>
      <c r="ES117" s="1"/>
      <c r="ET117" s="1"/>
      <c r="EU117" s="1"/>
      <c r="EV117" s="1"/>
      <c r="EW117" s="1"/>
      <c r="EX117" s="1"/>
      <c r="EY117" s="1"/>
      <c r="EZ117" s="1"/>
      <c r="FA117" s="1"/>
      <c r="FB117" s="1"/>
      <c r="FC117" s="1"/>
      <c r="FD117" s="1"/>
      <c r="FE117" s="1"/>
      <c r="FF117" s="1"/>
      <c r="FG117" s="1"/>
      <c r="FH117" s="1"/>
      <c r="FI117" s="1"/>
      <c r="FJ117" s="1"/>
      <c r="FK117" s="1"/>
      <c r="FL117" s="1"/>
      <c r="FM117" s="1"/>
      <c r="FN117" s="1"/>
      <c r="FO117" s="1"/>
      <c r="FP117" s="1"/>
      <c r="FQ117" s="1"/>
      <c r="FR117" s="1"/>
      <c r="FS117" s="1"/>
      <c r="FT117" s="1"/>
      <c r="FU117" s="1"/>
      <c r="FV117" s="1"/>
      <c r="FW117" s="1"/>
      <c r="FX117" s="1"/>
      <c r="FY117" s="1"/>
      <c r="FZ117" s="1"/>
      <c r="GA117" s="1"/>
      <c r="GB117" s="1"/>
    </row>
    <row r="118" spans="1:184" ht="12.75" thickTop="1" x14ac:dyDescent="0.2">
      <c r="A118" s="565" t="s">
        <v>62</v>
      </c>
      <c r="B118" s="159"/>
      <c r="C118" s="159"/>
      <c r="D118" s="160"/>
      <c r="E118" s="160"/>
      <c r="F118" s="159"/>
      <c r="G118" s="161"/>
      <c r="H118" s="161"/>
      <c r="I118" s="161"/>
      <c r="J118" s="159"/>
      <c r="K118" s="159"/>
      <c r="L118" s="159"/>
      <c r="M118" s="159"/>
      <c r="N118" s="159"/>
      <c r="O118" s="159"/>
      <c r="P118" s="162"/>
      <c r="Q118" s="162"/>
      <c r="R118" s="162"/>
      <c r="S118" s="162"/>
      <c r="T118" s="162"/>
      <c r="U118" s="162"/>
      <c r="V118" s="162"/>
      <c r="W118" s="162"/>
      <c r="X118" s="162"/>
      <c r="Y118" s="162"/>
      <c r="Z118" s="162"/>
      <c r="AA118" s="162"/>
      <c r="AB118" s="162"/>
      <c r="AC118" s="162"/>
      <c r="AD118" s="162"/>
      <c r="AE118" s="163" t="str">
        <f t="shared" si="37"/>
        <v xml:space="preserve"> </v>
      </c>
      <c r="AF118" s="163" t="str">
        <f t="shared" si="38"/>
        <v/>
      </c>
      <c r="AG118" s="163" t="str">
        <f t="shared" si="39"/>
        <v xml:space="preserve">  </v>
      </c>
      <c r="AH118" s="748" t="str">
        <f t="shared" si="40"/>
        <v xml:space="preserve">  </v>
      </c>
      <c r="AI118" s="487"/>
      <c r="AJ118" s="475"/>
      <c r="AK118" s="475"/>
      <c r="AL118" s="475"/>
      <c r="AM118" s="12"/>
      <c r="AN118" s="12"/>
      <c r="AO118" s="12"/>
      <c r="AP118" s="12"/>
      <c r="AQ118" s="12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  <c r="CB118" s="1"/>
      <c r="CC118" s="1"/>
      <c r="CD118" s="1"/>
      <c r="CE118" s="1"/>
      <c r="CF118" s="1"/>
      <c r="CG118" s="1"/>
      <c r="CH118" s="1"/>
      <c r="CI118" s="1"/>
      <c r="CJ118" s="1"/>
      <c r="CK118" s="1"/>
      <c r="CL118" s="1"/>
      <c r="CM118" s="1"/>
      <c r="CN118" s="1"/>
      <c r="CO118" s="1"/>
      <c r="CP118" s="1"/>
      <c r="CQ118" s="1"/>
      <c r="CR118" s="1"/>
      <c r="CS118" s="1"/>
      <c r="CT118" s="1"/>
      <c r="CU118" s="1"/>
      <c r="CV118" s="1"/>
      <c r="CW118" s="1"/>
      <c r="CX118" s="1"/>
      <c r="CY118" s="1"/>
      <c r="CZ118" s="1"/>
      <c r="DA118" s="1"/>
      <c r="DB118" s="1"/>
      <c r="DC118" s="1"/>
      <c r="DD118" s="1"/>
      <c r="DE118" s="1"/>
      <c r="DF118" s="1"/>
      <c r="DG118" s="1"/>
      <c r="DH118" s="1"/>
      <c r="DI118" s="1"/>
      <c r="DJ118" s="1"/>
      <c r="DK118" s="1"/>
      <c r="DL118" s="1"/>
      <c r="DM118" s="1"/>
      <c r="DN118" s="1"/>
      <c r="DO118" s="1"/>
      <c r="DP118" s="1"/>
      <c r="DQ118" s="1"/>
      <c r="DR118" s="1"/>
      <c r="DS118" s="1"/>
      <c r="DT118" s="1"/>
      <c r="DU118" s="1"/>
      <c r="DV118" s="1"/>
      <c r="DW118" s="1"/>
      <c r="DX118" s="1"/>
      <c r="DY118" s="1"/>
      <c r="DZ118" s="1"/>
      <c r="EA118" s="1"/>
      <c r="EB118" s="1"/>
      <c r="EC118" s="1"/>
      <c r="ED118" s="1"/>
      <c r="EE118" s="1"/>
      <c r="EF118" s="1"/>
      <c r="EG118" s="1"/>
      <c r="EH118" s="1"/>
      <c r="EI118" s="1"/>
      <c r="EJ118" s="1"/>
      <c r="EK118" s="1"/>
      <c r="EL118" s="1"/>
      <c r="EM118" s="1"/>
      <c r="EN118" s="1"/>
      <c r="EO118" s="1"/>
      <c r="EP118" s="1"/>
      <c r="EQ118" s="1"/>
      <c r="ER118" s="1"/>
      <c r="ES118" s="1"/>
      <c r="ET118" s="1"/>
      <c r="EU118" s="1"/>
      <c r="EV118" s="1"/>
      <c r="EW118" s="1"/>
      <c r="EX118" s="1"/>
      <c r="EY118" s="1"/>
      <c r="EZ118" s="1"/>
      <c r="FA118" s="1"/>
      <c r="FB118" s="1"/>
      <c r="FC118" s="1"/>
      <c r="FD118" s="1"/>
      <c r="FE118" s="1"/>
      <c r="FF118" s="1"/>
      <c r="FG118" s="1"/>
      <c r="FH118" s="1"/>
      <c r="FI118" s="1"/>
      <c r="FJ118" s="1"/>
      <c r="FK118" s="1"/>
      <c r="FL118" s="1"/>
      <c r="FM118" s="1"/>
      <c r="FN118" s="1"/>
      <c r="FO118" s="1"/>
      <c r="FP118" s="1"/>
      <c r="FQ118" s="1"/>
      <c r="FR118" s="1"/>
      <c r="FS118" s="1"/>
      <c r="FT118" s="1"/>
      <c r="FU118" s="1"/>
      <c r="FV118" s="1"/>
      <c r="FW118" s="1"/>
      <c r="FX118" s="1"/>
      <c r="FY118" s="1"/>
      <c r="FZ118" s="1"/>
      <c r="GA118" s="1"/>
      <c r="GB118" s="1"/>
    </row>
    <row r="119" spans="1:184" ht="12.75" thickBot="1" x14ac:dyDescent="0.25">
      <c r="A119" s="581" t="s">
        <v>122</v>
      </c>
      <c r="B119" s="7">
        <v>196</v>
      </c>
      <c r="C119" s="62">
        <v>175</v>
      </c>
      <c r="D119" s="24">
        <v>114</v>
      </c>
      <c r="E119" s="23">
        <v>113</v>
      </c>
      <c r="F119" s="10">
        <v>96</v>
      </c>
      <c r="G119" s="9">
        <v>134</v>
      </c>
      <c r="H119" s="11">
        <v>125</v>
      </c>
      <c r="I119" s="18">
        <v>118</v>
      </c>
      <c r="J119" s="277">
        <v>91</v>
      </c>
      <c r="K119" s="207">
        <v>108</v>
      </c>
      <c r="L119" s="10">
        <v>96</v>
      </c>
      <c r="M119" s="7">
        <v>103</v>
      </c>
      <c r="N119" s="353">
        <v>89</v>
      </c>
      <c r="O119" s="61">
        <v>92</v>
      </c>
      <c r="P119" s="207">
        <v>93</v>
      </c>
      <c r="Q119" s="364">
        <v>96</v>
      </c>
      <c r="R119" s="460">
        <v>101</v>
      </c>
      <c r="S119" s="460">
        <v>102</v>
      </c>
      <c r="T119" s="466">
        <f>86+8</f>
        <v>94</v>
      </c>
      <c r="U119" s="207">
        <v>89</v>
      </c>
      <c r="V119" s="10">
        <v>97</v>
      </c>
      <c r="W119" s="62">
        <v>101</v>
      </c>
      <c r="X119" s="62">
        <v>94</v>
      </c>
      <c r="Y119" s="62">
        <v>80</v>
      </c>
      <c r="Z119" s="10">
        <v>68</v>
      </c>
      <c r="AA119" s="244">
        <v>56</v>
      </c>
      <c r="AB119" s="244">
        <v>56</v>
      </c>
      <c r="AC119" s="621">
        <v>53</v>
      </c>
      <c r="AD119" s="721">
        <v>40</v>
      </c>
      <c r="AE119" s="412">
        <f t="shared" si="37"/>
        <v>-0.24528301886792453</v>
      </c>
      <c r="AF119" s="47">
        <f t="shared" si="38"/>
        <v>-0.5</v>
      </c>
      <c r="AG119" s="47">
        <f t="shared" si="39"/>
        <v>-0.57446808510638303</v>
      </c>
      <c r="AH119" s="738">
        <f t="shared" si="40"/>
        <v>49.666666666666664</v>
      </c>
      <c r="AI119" s="487"/>
      <c r="AJ119" s="475"/>
      <c r="AK119" s="475"/>
      <c r="AL119" s="475"/>
      <c r="AM119" s="12"/>
      <c r="AN119" s="12"/>
      <c r="AO119" s="12"/>
      <c r="AP119" s="12"/>
      <c r="AQ119" s="12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  <c r="BX119" s="1"/>
      <c r="BY119" s="1"/>
      <c r="BZ119" s="1"/>
      <c r="CA119" s="1"/>
      <c r="CB119" s="1"/>
      <c r="CC119" s="1"/>
      <c r="CD119" s="1"/>
      <c r="CE119" s="1"/>
      <c r="CF119" s="1"/>
      <c r="CG119" s="1"/>
      <c r="CH119" s="1"/>
      <c r="CI119" s="1"/>
      <c r="CJ119" s="1"/>
      <c r="CK119" s="1"/>
      <c r="CL119" s="1"/>
      <c r="CM119" s="1"/>
      <c r="CN119" s="1"/>
      <c r="CO119" s="1"/>
      <c r="CP119" s="1"/>
      <c r="CQ119" s="1"/>
      <c r="CR119" s="1"/>
      <c r="CS119" s="1"/>
      <c r="CT119" s="1"/>
      <c r="CU119" s="1"/>
      <c r="CV119" s="1"/>
      <c r="CW119" s="1"/>
      <c r="CX119" s="1"/>
      <c r="CY119" s="1"/>
      <c r="CZ119" s="1"/>
      <c r="DA119" s="1"/>
      <c r="DB119" s="1"/>
      <c r="DC119" s="1"/>
      <c r="DD119" s="1"/>
      <c r="DE119" s="1"/>
      <c r="DF119" s="1"/>
      <c r="DG119" s="1"/>
      <c r="DH119" s="1"/>
      <c r="DI119" s="1"/>
      <c r="DJ119" s="1"/>
      <c r="DK119" s="1"/>
      <c r="DL119" s="1"/>
      <c r="DM119" s="1"/>
      <c r="DN119" s="1"/>
      <c r="DO119" s="1"/>
      <c r="DP119" s="1"/>
      <c r="DQ119" s="1"/>
      <c r="DR119" s="1"/>
      <c r="DS119" s="1"/>
      <c r="DT119" s="1"/>
      <c r="DU119" s="1"/>
      <c r="DV119" s="1"/>
      <c r="DW119" s="1"/>
      <c r="DX119" s="1"/>
      <c r="DY119" s="1"/>
      <c r="DZ119" s="1"/>
      <c r="EA119" s="1"/>
      <c r="EB119" s="1"/>
      <c r="EC119" s="1"/>
      <c r="ED119" s="1"/>
      <c r="EE119" s="1"/>
      <c r="EF119" s="1"/>
      <c r="EG119" s="1"/>
      <c r="EH119" s="1"/>
      <c r="EI119" s="1"/>
      <c r="EJ119" s="1"/>
      <c r="EK119" s="1"/>
      <c r="EL119" s="1"/>
      <c r="EM119" s="1"/>
      <c r="EN119" s="1"/>
      <c r="EO119" s="1"/>
      <c r="EP119" s="1"/>
      <c r="EQ119" s="1"/>
      <c r="ER119" s="1"/>
      <c r="ES119" s="1"/>
      <c r="ET119" s="1"/>
      <c r="EU119" s="1"/>
      <c r="EV119" s="1"/>
      <c r="EW119" s="1"/>
      <c r="EX119" s="1"/>
      <c r="EY119" s="1"/>
      <c r="EZ119" s="1"/>
      <c r="FA119" s="1"/>
      <c r="FB119" s="1"/>
      <c r="FC119" s="1"/>
      <c r="FD119" s="1"/>
      <c r="FE119" s="1"/>
      <c r="FF119" s="1"/>
      <c r="FG119" s="1"/>
      <c r="FH119" s="1"/>
      <c r="FI119" s="1"/>
      <c r="FJ119" s="1"/>
      <c r="FK119" s="1"/>
      <c r="FL119" s="1"/>
      <c r="FM119" s="1"/>
      <c r="FN119" s="1"/>
      <c r="FO119" s="1"/>
      <c r="FP119" s="1"/>
      <c r="FQ119" s="1"/>
      <c r="FR119" s="1"/>
      <c r="FS119" s="1"/>
      <c r="FT119" s="1"/>
      <c r="FU119" s="1"/>
      <c r="FV119" s="1"/>
      <c r="FW119" s="1"/>
      <c r="FX119" s="1"/>
      <c r="FY119" s="1"/>
      <c r="FZ119" s="1"/>
      <c r="GA119" s="1"/>
      <c r="GB119" s="1"/>
    </row>
    <row r="120" spans="1:184" ht="12.75" thickTop="1" x14ac:dyDescent="0.2">
      <c r="A120" s="585" t="s">
        <v>121</v>
      </c>
      <c r="B120" s="274">
        <v>0</v>
      </c>
      <c r="C120" s="275">
        <v>0</v>
      </c>
      <c r="D120" s="276">
        <v>0</v>
      </c>
      <c r="E120" s="23">
        <v>0</v>
      </c>
      <c r="F120" s="7">
        <v>0</v>
      </c>
      <c r="G120" s="9">
        <v>0</v>
      </c>
      <c r="H120" s="11">
        <v>0</v>
      </c>
      <c r="I120" s="18">
        <v>0</v>
      </c>
      <c r="J120" s="61">
        <v>0</v>
      </c>
      <c r="K120" s="58">
        <v>0</v>
      </c>
      <c r="L120" s="7">
        <v>0</v>
      </c>
      <c r="M120" s="7">
        <v>0</v>
      </c>
      <c r="N120" s="353">
        <v>0</v>
      </c>
      <c r="O120" s="61">
        <v>0</v>
      </c>
      <c r="P120" s="207">
        <v>0</v>
      </c>
      <c r="Q120" s="364">
        <v>0</v>
      </c>
      <c r="R120" s="460">
        <v>0</v>
      </c>
      <c r="S120" s="460">
        <v>0</v>
      </c>
      <c r="T120" s="726">
        <v>17</v>
      </c>
      <c r="U120" s="207">
        <v>26</v>
      </c>
      <c r="V120" s="10">
        <v>33</v>
      </c>
      <c r="W120" s="10">
        <v>40</v>
      </c>
      <c r="X120" s="10">
        <v>43</v>
      </c>
      <c r="Y120" s="10">
        <v>47</v>
      </c>
      <c r="Z120" s="10">
        <v>47</v>
      </c>
      <c r="AA120" s="10">
        <v>37</v>
      </c>
      <c r="AB120" s="10">
        <v>41</v>
      </c>
      <c r="AC120" s="277">
        <v>33</v>
      </c>
      <c r="AD120" s="727">
        <v>36</v>
      </c>
      <c r="AE120" s="412">
        <f t="shared" si="37"/>
        <v>9.0909090909090912E-2</v>
      </c>
      <c r="AF120" s="47">
        <f t="shared" si="38"/>
        <v>-0.23404255319148937</v>
      </c>
      <c r="AG120" s="47">
        <f t="shared" si="39"/>
        <v>1.1176470588235294</v>
      </c>
      <c r="AH120" s="738">
        <f t="shared" si="40"/>
        <v>36.666666666666664</v>
      </c>
      <c r="AI120" s="487"/>
      <c r="AJ120" s="475"/>
      <c r="AK120" s="475"/>
      <c r="AL120" s="475"/>
      <c r="AM120" s="12"/>
      <c r="AN120" s="12"/>
      <c r="AO120" s="12"/>
      <c r="AP120" s="12"/>
      <c r="AQ120" s="12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  <c r="BV120" s="1"/>
      <c r="BW120" s="1"/>
      <c r="BX120" s="1"/>
      <c r="BY120" s="1"/>
      <c r="BZ120" s="1"/>
      <c r="CA120" s="1"/>
      <c r="CB120" s="1"/>
      <c r="CC120" s="1"/>
      <c r="CD120" s="1"/>
      <c r="CE120" s="1"/>
      <c r="CF120" s="1"/>
      <c r="CG120" s="1"/>
      <c r="CH120" s="1"/>
      <c r="CI120" s="1"/>
      <c r="CJ120" s="1"/>
      <c r="CK120" s="1"/>
      <c r="CL120" s="1"/>
      <c r="CM120" s="1"/>
      <c r="CN120" s="1"/>
      <c r="CO120" s="1"/>
      <c r="CP120" s="1"/>
      <c r="CQ120" s="1"/>
      <c r="CR120" s="1"/>
      <c r="CS120" s="1"/>
      <c r="CT120" s="1"/>
      <c r="CU120" s="1"/>
      <c r="CV120" s="1"/>
      <c r="CW120" s="1"/>
      <c r="CX120" s="1"/>
      <c r="CY120" s="1"/>
      <c r="CZ120" s="1"/>
      <c r="DA120" s="1"/>
      <c r="DB120" s="1"/>
      <c r="DC120" s="1"/>
      <c r="DD120" s="1"/>
      <c r="DE120" s="1"/>
      <c r="DF120" s="1"/>
      <c r="DG120" s="1"/>
      <c r="DH120" s="1"/>
      <c r="DI120" s="1"/>
      <c r="DJ120" s="1"/>
      <c r="DK120" s="1"/>
      <c r="DL120" s="1"/>
      <c r="DM120" s="1"/>
      <c r="DN120" s="1"/>
      <c r="DO120" s="1"/>
      <c r="DP120" s="1"/>
      <c r="DQ120" s="1"/>
      <c r="DR120" s="1"/>
      <c r="DS120" s="1"/>
      <c r="DT120" s="1"/>
      <c r="DU120" s="1"/>
      <c r="DV120" s="1"/>
      <c r="DW120" s="1"/>
      <c r="DX120" s="1"/>
      <c r="DY120" s="1"/>
      <c r="DZ120" s="1"/>
      <c r="EA120" s="1"/>
      <c r="EB120" s="1"/>
      <c r="EC120" s="1"/>
      <c r="ED120" s="1"/>
      <c r="EE120" s="1"/>
      <c r="EF120" s="1"/>
      <c r="EG120" s="1"/>
      <c r="EH120" s="1"/>
      <c r="EI120" s="1"/>
      <c r="EJ120" s="1"/>
      <c r="EK120" s="1"/>
      <c r="EL120" s="1"/>
      <c r="EM120" s="1"/>
      <c r="EN120" s="1"/>
      <c r="EO120" s="1"/>
      <c r="EP120" s="1"/>
      <c r="EQ120" s="1"/>
      <c r="ER120" s="1"/>
      <c r="ES120" s="1"/>
      <c r="ET120" s="1"/>
      <c r="EU120" s="1"/>
      <c r="EV120" s="1"/>
      <c r="EW120" s="1"/>
      <c r="EX120" s="1"/>
      <c r="EY120" s="1"/>
      <c r="EZ120" s="1"/>
      <c r="FA120" s="1"/>
      <c r="FB120" s="1"/>
      <c r="FC120" s="1"/>
      <c r="FD120" s="1"/>
      <c r="FE120" s="1"/>
      <c r="FF120" s="1"/>
      <c r="FG120" s="1"/>
      <c r="FH120" s="1"/>
      <c r="FI120" s="1"/>
      <c r="FJ120" s="1"/>
      <c r="FK120" s="1"/>
      <c r="FL120" s="1"/>
      <c r="FM120" s="1"/>
      <c r="FN120" s="1"/>
      <c r="FO120" s="1"/>
      <c r="FP120" s="1"/>
      <c r="FQ120" s="1"/>
      <c r="FR120" s="1"/>
      <c r="FS120" s="1"/>
      <c r="FT120" s="1"/>
      <c r="FU120" s="1"/>
      <c r="FV120" s="1"/>
      <c r="FW120" s="1"/>
      <c r="FX120" s="1"/>
      <c r="FY120" s="1"/>
      <c r="FZ120" s="1"/>
      <c r="GA120" s="1"/>
      <c r="GB120" s="1"/>
    </row>
    <row r="121" spans="1:184" s="2" customFormat="1" x14ac:dyDescent="0.2">
      <c r="A121" s="581" t="s">
        <v>49</v>
      </c>
      <c r="B121" s="7">
        <v>21</v>
      </c>
      <c r="C121" s="62">
        <v>28</v>
      </c>
      <c r="D121" s="24">
        <v>27</v>
      </c>
      <c r="E121" s="24">
        <v>28</v>
      </c>
      <c r="F121" s="62">
        <v>27</v>
      </c>
      <c r="G121" s="205">
        <v>29</v>
      </c>
      <c r="H121" s="205">
        <v>21</v>
      </c>
      <c r="I121" s="206">
        <v>27</v>
      </c>
      <c r="J121" s="62">
        <v>19</v>
      </c>
      <c r="K121" s="62">
        <v>23</v>
      </c>
      <c r="L121" s="62">
        <v>32</v>
      </c>
      <c r="M121" s="7">
        <v>29</v>
      </c>
      <c r="N121" s="353">
        <v>29</v>
      </c>
      <c r="O121" s="61">
        <v>26</v>
      </c>
      <c r="P121" s="207">
        <v>39</v>
      </c>
      <c r="Q121" s="364">
        <v>44</v>
      </c>
      <c r="R121" s="460">
        <v>42</v>
      </c>
      <c r="S121" s="460">
        <v>36</v>
      </c>
      <c r="T121" s="726">
        <v>46</v>
      </c>
      <c r="U121" s="245">
        <v>37</v>
      </c>
      <c r="V121" s="62">
        <v>32</v>
      </c>
      <c r="W121" s="62">
        <v>35</v>
      </c>
      <c r="X121" s="62">
        <v>38</v>
      </c>
      <c r="Y121" s="62">
        <v>41</v>
      </c>
      <c r="Z121" s="10">
        <v>33</v>
      </c>
      <c r="AA121" s="10">
        <v>35</v>
      </c>
      <c r="AB121" s="10">
        <v>39</v>
      </c>
      <c r="AC121" s="277">
        <v>41</v>
      </c>
      <c r="AD121" s="719">
        <v>35</v>
      </c>
      <c r="AE121" s="421">
        <f t="shared" si="37"/>
        <v>-0.14634146341463414</v>
      </c>
      <c r="AF121" s="224">
        <f t="shared" si="38"/>
        <v>-0.14634146341463414</v>
      </c>
      <c r="AG121" s="47">
        <f t="shared" si="39"/>
        <v>-0.2391304347826087</v>
      </c>
      <c r="AH121" s="738">
        <f t="shared" si="40"/>
        <v>38.333333333333336</v>
      </c>
      <c r="AI121" s="487"/>
      <c r="AJ121" s="478"/>
      <c r="AK121" s="478"/>
      <c r="AL121" s="475"/>
      <c r="AM121" s="16"/>
      <c r="AN121" s="16"/>
      <c r="AO121" s="16"/>
      <c r="AP121" s="16"/>
      <c r="AQ121" s="16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  <c r="BO121" s="3"/>
      <c r="BP121" s="3"/>
      <c r="BQ121" s="3"/>
      <c r="BR121" s="3"/>
      <c r="BS121" s="3"/>
      <c r="BT121" s="3"/>
      <c r="BU121" s="3"/>
      <c r="BV121" s="3"/>
      <c r="BW121" s="3"/>
      <c r="BX121" s="3"/>
      <c r="BY121" s="3"/>
      <c r="BZ121" s="3"/>
      <c r="CA121" s="3"/>
      <c r="CB121" s="3"/>
      <c r="CC121" s="3"/>
      <c r="CD121" s="3"/>
      <c r="CE121" s="3"/>
      <c r="CF121" s="3"/>
      <c r="CG121" s="3"/>
      <c r="CH121" s="3"/>
      <c r="CI121" s="3"/>
      <c r="CJ121" s="3"/>
      <c r="CK121" s="3"/>
      <c r="CL121" s="3"/>
      <c r="CM121" s="3"/>
      <c r="CN121" s="3"/>
      <c r="CO121" s="3"/>
      <c r="CP121" s="3"/>
      <c r="CQ121" s="3"/>
      <c r="CR121" s="3"/>
      <c r="CS121" s="3"/>
      <c r="CT121" s="3"/>
      <c r="CU121" s="3"/>
      <c r="CV121" s="3"/>
      <c r="CW121" s="3"/>
      <c r="CX121" s="3"/>
      <c r="CY121" s="3"/>
      <c r="CZ121" s="3"/>
      <c r="DA121" s="3"/>
      <c r="DB121" s="3"/>
      <c r="DC121" s="3"/>
      <c r="DD121" s="3"/>
      <c r="DE121" s="3"/>
      <c r="DF121" s="3"/>
      <c r="DG121" s="3"/>
      <c r="DH121" s="3"/>
      <c r="DI121" s="3"/>
      <c r="DJ121" s="3"/>
      <c r="DK121" s="3"/>
      <c r="DL121" s="3"/>
      <c r="DM121" s="3"/>
      <c r="DN121" s="3"/>
      <c r="DO121" s="3"/>
      <c r="DP121" s="3"/>
      <c r="DQ121" s="3"/>
      <c r="DR121" s="3"/>
      <c r="DS121" s="3"/>
      <c r="DT121" s="3"/>
      <c r="DU121" s="3"/>
      <c r="DV121" s="3"/>
      <c r="DW121" s="3"/>
      <c r="DX121" s="3"/>
      <c r="DY121" s="3"/>
      <c r="DZ121" s="3"/>
      <c r="EA121" s="3"/>
      <c r="EB121" s="3"/>
      <c r="EC121" s="3"/>
      <c r="ED121" s="3"/>
      <c r="EE121" s="3"/>
      <c r="EF121" s="3"/>
      <c r="EG121" s="3"/>
      <c r="EH121" s="3"/>
      <c r="EI121" s="3"/>
      <c r="EJ121" s="3"/>
      <c r="EK121" s="3"/>
      <c r="EL121" s="3"/>
      <c r="EM121" s="3"/>
      <c r="EN121" s="3"/>
      <c r="EO121" s="3"/>
      <c r="EP121" s="3"/>
      <c r="EQ121" s="3"/>
      <c r="ER121" s="3"/>
      <c r="ES121" s="3"/>
      <c r="ET121" s="3"/>
      <c r="EU121" s="3"/>
      <c r="EV121" s="3"/>
      <c r="EW121" s="3"/>
      <c r="EX121" s="3"/>
      <c r="EY121" s="3"/>
      <c r="EZ121" s="3"/>
      <c r="FA121" s="3"/>
      <c r="FB121" s="3"/>
      <c r="FC121" s="3"/>
      <c r="FD121" s="3"/>
      <c r="FE121" s="3"/>
      <c r="FF121" s="3"/>
      <c r="FG121" s="3"/>
      <c r="FH121" s="3"/>
      <c r="FI121" s="3"/>
      <c r="FJ121" s="3"/>
      <c r="FK121" s="3"/>
      <c r="FL121" s="3"/>
      <c r="FM121" s="3"/>
      <c r="FN121" s="3"/>
      <c r="FO121" s="3"/>
      <c r="FP121" s="3"/>
      <c r="FQ121" s="3"/>
      <c r="FR121" s="3"/>
      <c r="FS121" s="3"/>
      <c r="FT121" s="3"/>
    </row>
    <row r="122" spans="1:184" x14ac:dyDescent="0.2">
      <c r="A122" s="581" t="s">
        <v>123</v>
      </c>
      <c r="B122" s="7">
        <v>0</v>
      </c>
      <c r="C122" s="22">
        <v>0</v>
      </c>
      <c r="D122" s="24">
        <v>0</v>
      </c>
      <c r="E122" s="23"/>
      <c r="F122" s="7">
        <v>0</v>
      </c>
      <c r="G122" s="9">
        <v>0</v>
      </c>
      <c r="H122" s="11">
        <v>0</v>
      </c>
      <c r="I122" s="18">
        <v>0</v>
      </c>
      <c r="J122" s="61">
        <v>0</v>
      </c>
      <c r="K122" s="58">
        <v>0</v>
      </c>
      <c r="L122" s="7">
        <v>0</v>
      </c>
      <c r="M122" s="7">
        <v>0</v>
      </c>
      <c r="N122" s="353">
        <v>0</v>
      </c>
      <c r="O122" s="277">
        <v>0</v>
      </c>
      <c r="P122" s="207">
        <v>0</v>
      </c>
      <c r="Q122" s="364">
        <v>0</v>
      </c>
      <c r="R122" s="460">
        <v>0</v>
      </c>
      <c r="S122" s="460">
        <v>0</v>
      </c>
      <c r="T122" s="726">
        <v>0</v>
      </c>
      <c r="U122" s="207">
        <v>0</v>
      </c>
      <c r="V122" s="10">
        <v>0</v>
      </c>
      <c r="W122" s="10">
        <v>1</v>
      </c>
      <c r="X122" s="10">
        <v>1</v>
      </c>
      <c r="Y122" s="10">
        <v>0</v>
      </c>
      <c r="Z122" s="10">
        <v>0</v>
      </c>
      <c r="AA122" s="654">
        <v>0</v>
      </c>
      <c r="AB122" s="654">
        <v>0</v>
      </c>
      <c r="AC122" s="626">
        <v>0</v>
      </c>
      <c r="AD122" s="723">
        <v>0</v>
      </c>
      <c r="AE122" s="427" t="str">
        <f t="shared" si="37"/>
        <v xml:space="preserve"> </v>
      </c>
      <c r="AF122" s="396" t="str">
        <f t="shared" si="38"/>
        <v/>
      </c>
      <c r="AG122" s="47" t="str">
        <f t="shared" si="39"/>
        <v xml:space="preserve">  </v>
      </c>
      <c r="AH122" s="738" t="str">
        <f t="shared" si="40"/>
        <v xml:space="preserve">  </v>
      </c>
      <c r="AI122" s="487"/>
      <c r="AJ122" s="475"/>
      <c r="AK122" s="475"/>
      <c r="AL122" s="475"/>
      <c r="AM122" s="12"/>
      <c r="AN122" s="12"/>
      <c r="AO122" s="12"/>
      <c r="AP122" s="12"/>
      <c r="AQ122" s="12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  <c r="BX122" s="1"/>
      <c r="BY122" s="1"/>
      <c r="BZ122" s="1"/>
      <c r="CA122" s="1"/>
      <c r="CB122" s="1"/>
      <c r="CC122" s="1"/>
      <c r="CD122" s="1"/>
      <c r="CE122" s="1"/>
      <c r="CF122" s="1"/>
      <c r="CG122" s="1"/>
      <c r="CH122" s="1"/>
      <c r="CI122" s="1"/>
      <c r="CJ122" s="1"/>
      <c r="CK122" s="1"/>
      <c r="CL122" s="1"/>
      <c r="CM122" s="1"/>
      <c r="CN122" s="1"/>
      <c r="CO122" s="1"/>
      <c r="CP122" s="1"/>
      <c r="CQ122" s="1"/>
      <c r="CR122" s="1"/>
      <c r="CS122" s="1"/>
      <c r="CT122" s="1"/>
      <c r="CU122" s="1"/>
      <c r="CV122" s="1"/>
      <c r="CW122" s="1"/>
      <c r="CX122" s="1"/>
      <c r="CY122" s="1"/>
      <c r="CZ122" s="1"/>
      <c r="DA122" s="1"/>
      <c r="DB122" s="1"/>
      <c r="DC122" s="1"/>
      <c r="DD122" s="1"/>
      <c r="DE122" s="1"/>
      <c r="DF122" s="1"/>
      <c r="DG122" s="1"/>
      <c r="DH122" s="1"/>
      <c r="DI122" s="1"/>
      <c r="DJ122" s="1"/>
      <c r="DK122" s="1"/>
      <c r="DL122" s="1"/>
      <c r="DM122" s="1"/>
      <c r="DN122" s="1"/>
      <c r="DO122" s="1"/>
      <c r="DP122" s="1"/>
      <c r="DQ122" s="1"/>
      <c r="DR122" s="1"/>
      <c r="DS122" s="1"/>
      <c r="DT122" s="1"/>
      <c r="DU122" s="1"/>
      <c r="DV122" s="1"/>
      <c r="DW122" s="1"/>
      <c r="DX122" s="1"/>
      <c r="DY122" s="1"/>
      <c r="DZ122" s="1"/>
      <c r="EA122" s="1"/>
      <c r="EB122" s="1"/>
      <c r="EC122" s="1"/>
      <c r="ED122" s="1"/>
      <c r="EE122" s="1"/>
      <c r="EF122" s="1"/>
      <c r="EG122" s="1"/>
      <c r="EH122" s="1"/>
      <c r="EI122" s="1"/>
      <c r="EJ122" s="1"/>
      <c r="EK122" s="1"/>
      <c r="EL122" s="1"/>
      <c r="EM122" s="1"/>
      <c r="EN122" s="1"/>
      <c r="EO122" s="1"/>
      <c r="EP122" s="1"/>
      <c r="EQ122" s="1"/>
      <c r="ER122" s="1"/>
      <c r="ES122" s="1"/>
      <c r="ET122" s="1"/>
      <c r="EU122" s="1"/>
      <c r="EV122" s="1"/>
      <c r="EW122" s="1"/>
      <c r="EX122" s="1"/>
      <c r="EY122" s="1"/>
      <c r="EZ122" s="1"/>
      <c r="FA122" s="1"/>
      <c r="FB122" s="1"/>
      <c r="FC122" s="1"/>
      <c r="FD122" s="1"/>
      <c r="FE122" s="1"/>
      <c r="FF122" s="1"/>
      <c r="FG122" s="1"/>
      <c r="FH122" s="1"/>
      <c r="FI122" s="1"/>
      <c r="FJ122" s="1"/>
      <c r="FK122" s="1"/>
      <c r="FL122" s="1"/>
      <c r="FM122" s="1"/>
      <c r="FN122" s="1"/>
      <c r="FO122" s="1"/>
      <c r="FP122" s="1"/>
      <c r="FQ122" s="1"/>
      <c r="FR122" s="1"/>
      <c r="FS122" s="1"/>
      <c r="FT122" s="1"/>
      <c r="FU122" s="1"/>
      <c r="FV122" s="1"/>
      <c r="FW122" s="1"/>
      <c r="FX122" s="1"/>
      <c r="FY122" s="1"/>
      <c r="FZ122" s="1"/>
      <c r="GA122" s="1"/>
      <c r="GB122" s="1"/>
    </row>
    <row r="123" spans="1:184" x14ac:dyDescent="0.2">
      <c r="A123" s="586" t="s">
        <v>124</v>
      </c>
      <c r="B123" s="55">
        <v>0</v>
      </c>
      <c r="C123" s="49">
        <v>0</v>
      </c>
      <c r="D123" s="50">
        <v>0</v>
      </c>
      <c r="E123" s="278">
        <v>0</v>
      </c>
      <c r="F123" s="55">
        <v>0</v>
      </c>
      <c r="G123" s="52">
        <v>0</v>
      </c>
      <c r="H123" s="52">
        <v>0</v>
      </c>
      <c r="I123" s="53">
        <v>0</v>
      </c>
      <c r="J123" s="55">
        <v>0</v>
      </c>
      <c r="K123" s="55">
        <v>0</v>
      </c>
      <c r="L123" s="55">
        <v>0</v>
      </c>
      <c r="M123" s="55">
        <v>0</v>
      </c>
      <c r="N123" s="352">
        <v>0</v>
      </c>
      <c r="O123" s="391">
        <v>0</v>
      </c>
      <c r="P123" s="389">
        <v>0</v>
      </c>
      <c r="Q123" s="634">
        <v>0</v>
      </c>
      <c r="R123" s="459">
        <v>0</v>
      </c>
      <c r="S123" s="459">
        <v>0</v>
      </c>
      <c r="T123" s="459">
        <v>0</v>
      </c>
      <c r="U123" s="279">
        <v>0</v>
      </c>
      <c r="V123" s="56">
        <v>0</v>
      </c>
      <c r="W123" s="56">
        <v>2</v>
      </c>
      <c r="X123" s="56">
        <v>9</v>
      </c>
      <c r="Y123" s="56">
        <v>14</v>
      </c>
      <c r="Z123" s="56">
        <v>22</v>
      </c>
      <c r="AA123" s="56">
        <v>15</v>
      </c>
      <c r="AB123" s="56">
        <v>14</v>
      </c>
      <c r="AC123" s="391">
        <v>15</v>
      </c>
      <c r="AD123" s="720">
        <v>14</v>
      </c>
      <c r="AE123" s="428" t="str">
        <f t="shared" si="37"/>
        <v xml:space="preserve"> </v>
      </c>
      <c r="AF123" s="280" t="str">
        <f t="shared" si="38"/>
        <v/>
      </c>
      <c r="AG123" s="57" t="str">
        <f t="shared" si="39"/>
        <v xml:space="preserve">  </v>
      </c>
      <c r="AH123" s="749">
        <f t="shared" si="40"/>
        <v>14.333333333333334</v>
      </c>
      <c r="AI123" s="487"/>
      <c r="AJ123" s="475"/>
      <c r="AK123" s="485"/>
      <c r="AL123" s="485"/>
      <c r="AM123" s="15"/>
      <c r="AN123" s="15"/>
      <c r="AO123" s="15"/>
      <c r="AP123" s="15"/>
      <c r="AQ123" s="12"/>
      <c r="AR123" s="5"/>
      <c r="AS123" s="5"/>
      <c r="AT123" s="5"/>
      <c r="AU123" s="5"/>
      <c r="AV123" s="5"/>
      <c r="AW123" s="5"/>
      <c r="AX123" s="5"/>
      <c r="AY123" s="5"/>
      <c r="AZ123" s="5"/>
      <c r="BA123" s="5"/>
      <c r="BB123" s="5"/>
      <c r="BC123" s="5"/>
      <c r="BD123" s="5"/>
      <c r="BE123" s="5"/>
      <c r="BF123" s="5"/>
      <c r="BG123" s="5"/>
      <c r="BH123" s="5"/>
      <c r="BI123" s="5"/>
      <c r="BJ123" s="5"/>
      <c r="BK123" s="5"/>
      <c r="BL123" s="5"/>
      <c r="BM123" s="5"/>
      <c r="BN123" s="5"/>
      <c r="BO123" s="5"/>
      <c r="BP123" s="5"/>
      <c r="BQ123" s="5"/>
      <c r="BR123" s="5"/>
      <c r="BS123" s="5"/>
      <c r="BT123" s="5"/>
      <c r="BU123" s="5"/>
      <c r="BV123" s="5"/>
      <c r="BW123" s="5"/>
      <c r="BX123" s="5"/>
      <c r="BY123" s="5"/>
      <c r="BZ123" s="5"/>
      <c r="CA123" s="5"/>
      <c r="CB123" s="5"/>
      <c r="CC123" s="5"/>
      <c r="CD123" s="5"/>
      <c r="CE123" s="5"/>
      <c r="CF123" s="5"/>
      <c r="CG123" s="5"/>
      <c r="CH123" s="5"/>
      <c r="CI123" s="5"/>
      <c r="CJ123" s="5"/>
      <c r="CK123" s="5"/>
      <c r="CL123" s="5"/>
      <c r="CM123" s="5"/>
      <c r="CN123" s="5"/>
      <c r="CO123" s="5"/>
      <c r="CP123" s="5"/>
      <c r="CQ123" s="5"/>
      <c r="CR123" s="5"/>
      <c r="CS123" s="5"/>
      <c r="CT123" s="5"/>
      <c r="CU123" s="5"/>
      <c r="CV123" s="5"/>
      <c r="CW123" s="5"/>
      <c r="CX123" s="5"/>
      <c r="CY123" s="5"/>
      <c r="CZ123" s="5"/>
      <c r="DA123" s="5"/>
      <c r="DB123" s="5"/>
      <c r="DC123" s="5"/>
      <c r="DD123" s="5"/>
      <c r="DE123" s="5"/>
      <c r="DF123" s="5"/>
      <c r="DG123" s="5"/>
      <c r="DH123" s="5"/>
      <c r="DI123" s="5"/>
      <c r="DJ123" s="5"/>
      <c r="DK123" s="5"/>
      <c r="DL123" s="5"/>
      <c r="DM123" s="5"/>
      <c r="DN123" s="5"/>
      <c r="DO123" s="5"/>
      <c r="DP123" s="5"/>
      <c r="DQ123" s="5"/>
      <c r="DR123" s="5"/>
      <c r="DS123" s="5"/>
      <c r="DT123" s="5"/>
      <c r="DU123" s="5"/>
      <c r="DV123" s="5"/>
      <c r="DW123" s="5"/>
      <c r="DX123" s="5"/>
      <c r="DY123" s="5"/>
      <c r="DZ123" s="5"/>
      <c r="EA123" s="5"/>
      <c r="EB123" s="5"/>
      <c r="EC123" s="5"/>
      <c r="ED123" s="5"/>
      <c r="EE123" s="5"/>
      <c r="EF123" s="5"/>
      <c r="EG123" s="5"/>
      <c r="EH123" s="5"/>
      <c r="EI123" s="5"/>
      <c r="EJ123" s="5"/>
      <c r="EK123" s="5"/>
      <c r="EL123" s="5"/>
      <c r="EM123" s="5"/>
      <c r="EN123" s="5"/>
      <c r="EO123" s="5"/>
      <c r="EP123" s="5"/>
      <c r="EQ123" s="5"/>
      <c r="ER123" s="5"/>
      <c r="ES123" s="5"/>
      <c r="ET123" s="5"/>
      <c r="EU123" s="5"/>
      <c r="EV123" s="5"/>
      <c r="EW123" s="5"/>
      <c r="EX123" s="5"/>
      <c r="EY123" s="5"/>
      <c r="EZ123" s="5"/>
      <c r="FA123" s="5"/>
      <c r="FB123" s="5"/>
      <c r="FC123" s="5"/>
      <c r="FD123" s="5"/>
      <c r="FE123" s="5"/>
      <c r="FF123" s="5"/>
      <c r="FG123" s="5"/>
      <c r="FH123" s="5"/>
      <c r="FI123" s="5"/>
      <c r="FJ123" s="5"/>
      <c r="FK123" s="5"/>
      <c r="FL123" s="5"/>
      <c r="FM123" s="5"/>
      <c r="FN123" s="5"/>
      <c r="FO123" s="5"/>
      <c r="FP123" s="5"/>
      <c r="FQ123" s="5"/>
      <c r="FR123" s="5"/>
      <c r="FS123" s="5"/>
      <c r="FT123" s="5"/>
      <c r="FU123" s="5"/>
      <c r="FV123" s="5"/>
      <c r="FW123" s="5"/>
      <c r="FX123" s="5"/>
      <c r="FY123" s="5"/>
      <c r="FZ123" s="5"/>
      <c r="GA123" s="5"/>
      <c r="GB123" s="5"/>
    </row>
    <row r="124" spans="1:184" s="2" customFormat="1" x14ac:dyDescent="0.2">
      <c r="A124" s="581" t="s">
        <v>125</v>
      </c>
      <c r="B124" s="7"/>
      <c r="C124" s="62"/>
      <c r="D124" s="24"/>
      <c r="E124" s="24"/>
      <c r="F124" s="62"/>
      <c r="G124" s="205"/>
      <c r="H124" s="205"/>
      <c r="I124" s="206"/>
      <c r="J124" s="62"/>
      <c r="K124" s="62"/>
      <c r="L124" s="62"/>
      <c r="M124" s="7"/>
      <c r="N124" s="353"/>
      <c r="O124" s="61"/>
      <c r="P124" s="207"/>
      <c r="Q124" s="364">
        <v>0</v>
      </c>
      <c r="R124" s="460"/>
      <c r="S124" s="460">
        <v>0</v>
      </c>
      <c r="T124" s="726"/>
      <c r="U124" s="245"/>
      <c r="V124" s="62">
        <v>0</v>
      </c>
      <c r="W124" s="62">
        <v>0</v>
      </c>
      <c r="X124" s="62">
        <v>0</v>
      </c>
      <c r="Y124" s="62">
        <v>0</v>
      </c>
      <c r="Z124" s="10">
        <v>0</v>
      </c>
      <c r="AA124" s="10">
        <v>1</v>
      </c>
      <c r="AB124" s="10">
        <v>1</v>
      </c>
      <c r="AC124" s="277">
        <v>2</v>
      </c>
      <c r="AD124" s="719">
        <v>1</v>
      </c>
      <c r="AE124" s="421" t="str">
        <f t="shared" si="37"/>
        <v xml:space="preserve"> </v>
      </c>
      <c r="AF124" s="224" t="str">
        <f t="shared" si="38"/>
        <v/>
      </c>
      <c r="AG124" s="47" t="str">
        <f t="shared" si="39"/>
        <v xml:space="preserve">  </v>
      </c>
      <c r="AH124" s="738">
        <f t="shared" si="40"/>
        <v>1.3333333333333333</v>
      </c>
      <c r="AI124" s="487"/>
      <c r="AJ124" s="478"/>
      <c r="AK124" s="478"/>
      <c r="AL124" s="475"/>
      <c r="AM124" s="16"/>
      <c r="AN124" s="16"/>
      <c r="AO124" s="16"/>
      <c r="AP124" s="16"/>
      <c r="AQ124" s="16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  <c r="BO124" s="3"/>
      <c r="BP124" s="3"/>
      <c r="BQ124" s="3"/>
      <c r="BR124" s="3"/>
      <c r="BS124" s="3"/>
      <c r="BT124" s="3"/>
      <c r="BU124" s="3"/>
      <c r="BV124" s="3"/>
      <c r="BW124" s="3"/>
      <c r="BX124" s="3"/>
      <c r="BY124" s="3"/>
      <c r="BZ124" s="3"/>
      <c r="CA124" s="3"/>
      <c r="CB124" s="3"/>
      <c r="CC124" s="3"/>
      <c r="CD124" s="3"/>
      <c r="CE124" s="3"/>
      <c r="CF124" s="3"/>
      <c r="CG124" s="3"/>
      <c r="CH124" s="3"/>
      <c r="CI124" s="3"/>
      <c r="CJ124" s="3"/>
      <c r="CK124" s="3"/>
      <c r="CL124" s="3"/>
      <c r="CM124" s="3"/>
      <c r="CN124" s="3"/>
      <c r="CO124" s="3"/>
      <c r="CP124" s="3"/>
      <c r="CQ124" s="3"/>
      <c r="CR124" s="3"/>
      <c r="CS124" s="3"/>
      <c r="CT124" s="3"/>
      <c r="CU124" s="3"/>
      <c r="CV124" s="3"/>
      <c r="CW124" s="3"/>
      <c r="CX124" s="3"/>
      <c r="CY124" s="3"/>
      <c r="CZ124" s="3"/>
      <c r="DA124" s="3"/>
      <c r="DB124" s="3"/>
      <c r="DC124" s="3"/>
      <c r="DD124" s="3"/>
      <c r="DE124" s="3"/>
      <c r="DF124" s="3"/>
      <c r="DG124" s="3"/>
      <c r="DH124" s="3"/>
      <c r="DI124" s="3"/>
      <c r="DJ124" s="3"/>
      <c r="DK124" s="3"/>
      <c r="DL124" s="3"/>
      <c r="DM124" s="3"/>
      <c r="DN124" s="3"/>
      <c r="DO124" s="3"/>
      <c r="DP124" s="3"/>
      <c r="DQ124" s="3"/>
      <c r="DR124" s="3"/>
      <c r="DS124" s="3"/>
      <c r="DT124" s="3"/>
      <c r="DU124" s="3"/>
      <c r="DV124" s="3"/>
      <c r="DW124" s="3"/>
      <c r="DX124" s="3"/>
      <c r="DY124" s="3"/>
      <c r="DZ124" s="3"/>
      <c r="EA124" s="3"/>
      <c r="EB124" s="3"/>
      <c r="EC124" s="3"/>
      <c r="ED124" s="3"/>
      <c r="EE124" s="3"/>
      <c r="EF124" s="3"/>
      <c r="EG124" s="3"/>
      <c r="EH124" s="3"/>
      <c r="EI124" s="3"/>
      <c r="EJ124" s="3"/>
      <c r="EK124" s="3"/>
      <c r="EL124" s="3"/>
      <c r="EM124" s="3"/>
      <c r="EN124" s="3"/>
      <c r="EO124" s="3"/>
      <c r="EP124" s="3"/>
      <c r="EQ124" s="3"/>
      <c r="ER124" s="3"/>
      <c r="ES124" s="3"/>
      <c r="ET124" s="3"/>
      <c r="EU124" s="3"/>
      <c r="EV124" s="3"/>
      <c r="EW124" s="3"/>
      <c r="EX124" s="3"/>
      <c r="EY124" s="3"/>
      <c r="EZ124" s="3"/>
      <c r="FA124" s="3"/>
      <c r="FB124" s="3"/>
      <c r="FC124" s="3"/>
      <c r="FD124" s="3"/>
      <c r="FE124" s="3"/>
      <c r="FF124" s="3"/>
      <c r="FG124" s="3"/>
      <c r="FH124" s="3"/>
      <c r="FI124" s="3"/>
      <c r="FJ124" s="3"/>
      <c r="FK124" s="3"/>
      <c r="FL124" s="3"/>
      <c r="FM124" s="3"/>
      <c r="FN124" s="3"/>
      <c r="FO124" s="3"/>
      <c r="FP124" s="3"/>
      <c r="FQ124" s="3"/>
      <c r="FR124" s="3"/>
      <c r="FS124" s="3"/>
      <c r="FT124" s="3"/>
    </row>
    <row r="125" spans="1:184" ht="12.75" x14ac:dyDescent="0.2">
      <c r="A125" s="581" t="s">
        <v>126</v>
      </c>
      <c r="B125" s="7">
        <v>0</v>
      </c>
      <c r="C125" s="22">
        <v>0</v>
      </c>
      <c r="D125" s="24">
        <v>0</v>
      </c>
      <c r="E125" s="24"/>
      <c r="F125" s="22">
        <v>0</v>
      </c>
      <c r="G125" s="205">
        <v>0</v>
      </c>
      <c r="H125" s="205">
        <v>0</v>
      </c>
      <c r="I125" s="206">
        <v>0</v>
      </c>
      <c r="J125" s="22">
        <v>0</v>
      </c>
      <c r="K125" s="22">
        <v>0</v>
      </c>
      <c r="L125" s="22">
        <v>0</v>
      </c>
      <c r="M125" s="7">
        <v>0</v>
      </c>
      <c r="N125" s="353">
        <v>0</v>
      </c>
      <c r="O125" s="277">
        <v>0</v>
      </c>
      <c r="P125" s="207">
        <v>0</v>
      </c>
      <c r="Q125" s="364">
        <v>0</v>
      </c>
      <c r="R125" s="460">
        <v>0</v>
      </c>
      <c r="S125" s="460">
        <v>0</v>
      </c>
      <c r="T125" s="726">
        <v>0</v>
      </c>
      <c r="U125" s="245">
        <v>0</v>
      </c>
      <c r="V125" s="62">
        <v>0</v>
      </c>
      <c r="W125" s="62">
        <v>0</v>
      </c>
      <c r="X125" s="62">
        <v>1</v>
      </c>
      <c r="Y125" s="62">
        <v>0</v>
      </c>
      <c r="Z125" s="10">
        <v>1</v>
      </c>
      <c r="AA125" s="10">
        <v>1</v>
      </c>
      <c r="AB125" s="10">
        <v>0</v>
      </c>
      <c r="AC125" s="277">
        <v>0</v>
      </c>
      <c r="AD125" s="719">
        <v>0</v>
      </c>
      <c r="AE125" s="421" t="str">
        <f t="shared" si="37"/>
        <v xml:space="preserve"> </v>
      </c>
      <c r="AF125" s="224" t="str">
        <f t="shared" si="38"/>
        <v/>
      </c>
      <c r="AG125" s="47" t="str">
        <f t="shared" si="39"/>
        <v xml:space="preserve">  </v>
      </c>
      <c r="AH125" s="738" t="str">
        <f t="shared" si="40"/>
        <v xml:space="preserve">  </v>
      </c>
      <c r="AI125" s="487"/>
      <c r="AJ125" s="475"/>
      <c r="AK125" s="485"/>
      <c r="AL125" s="475"/>
      <c r="AM125" s="12"/>
      <c r="AN125" s="12"/>
      <c r="AO125" s="12"/>
      <c r="AP125" s="12"/>
      <c r="AQ125" s="12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  <c r="BR125" s="1"/>
      <c r="BS125" s="1"/>
      <c r="BT125" s="1"/>
      <c r="BU125" s="1"/>
      <c r="BV125" s="1"/>
      <c r="BW125" s="1"/>
      <c r="BX125" s="1"/>
      <c r="BY125" s="1"/>
      <c r="BZ125" s="1"/>
      <c r="CA125" s="1"/>
      <c r="CB125" s="1"/>
      <c r="CC125" s="1"/>
      <c r="CD125" s="1"/>
      <c r="CE125" s="1"/>
      <c r="CF125" s="1"/>
      <c r="CG125" s="1"/>
      <c r="CH125" s="1"/>
      <c r="CI125" s="1"/>
      <c r="CJ125" s="1"/>
      <c r="CK125" s="1"/>
      <c r="CL125" s="1"/>
      <c r="CM125" s="1"/>
      <c r="CN125" s="1"/>
      <c r="CO125" s="1"/>
      <c r="CP125" s="1"/>
      <c r="CQ125" s="1"/>
      <c r="CR125" s="1"/>
      <c r="CS125" s="1"/>
      <c r="CT125" s="1"/>
      <c r="CU125" s="1"/>
      <c r="CV125" s="1"/>
      <c r="CW125" s="1"/>
      <c r="CX125" s="1"/>
      <c r="CY125" s="1"/>
      <c r="CZ125" s="1"/>
      <c r="DA125" s="1"/>
      <c r="DB125" s="1"/>
      <c r="DC125" s="1"/>
      <c r="DD125" s="1"/>
      <c r="DE125" s="1"/>
      <c r="DF125" s="1"/>
      <c r="DG125" s="1"/>
      <c r="DH125" s="1"/>
      <c r="DI125" s="1"/>
      <c r="DJ125" s="1"/>
      <c r="DK125" s="1"/>
      <c r="DL125" s="1"/>
      <c r="DM125" s="1"/>
      <c r="DN125" s="1"/>
      <c r="DO125" s="1"/>
      <c r="DP125" s="1"/>
      <c r="DQ125" s="1"/>
      <c r="DR125" s="1"/>
      <c r="DS125" s="1"/>
      <c r="DT125" s="1"/>
      <c r="DU125" s="1"/>
      <c r="DV125" s="1"/>
      <c r="DW125" s="1"/>
      <c r="DX125" s="1"/>
      <c r="DY125" s="1"/>
      <c r="DZ125" s="1"/>
      <c r="EA125" s="1"/>
      <c r="EB125" s="1"/>
      <c r="EC125" s="1"/>
      <c r="ED125" s="1"/>
      <c r="EE125" s="1"/>
      <c r="EF125" s="1"/>
      <c r="EG125" s="1"/>
      <c r="EH125" s="1"/>
      <c r="EI125" s="1"/>
      <c r="EJ125" s="1"/>
      <c r="EK125" s="1"/>
      <c r="EL125" s="1"/>
      <c r="EM125" s="1"/>
      <c r="EN125" s="1"/>
      <c r="EO125" s="1"/>
      <c r="EP125" s="1"/>
      <c r="EQ125" s="1"/>
      <c r="ER125" s="1"/>
      <c r="ES125" s="1"/>
      <c r="ET125" s="1"/>
      <c r="EU125" s="1"/>
      <c r="EV125" s="1"/>
      <c r="EW125" s="1"/>
      <c r="EX125" s="1"/>
      <c r="EY125" s="1"/>
      <c r="EZ125" s="1"/>
      <c r="FA125" s="1"/>
      <c r="FB125" s="1"/>
      <c r="FC125" s="1"/>
      <c r="FD125" s="1"/>
      <c r="FE125" s="1"/>
      <c r="FF125" s="1"/>
      <c r="FG125" s="1"/>
      <c r="FH125" s="1"/>
      <c r="FI125" s="1"/>
      <c r="FJ125" s="1"/>
      <c r="FK125" s="1"/>
      <c r="FL125" s="1"/>
      <c r="FM125" s="1"/>
      <c r="FN125" s="1"/>
      <c r="FO125" s="1"/>
      <c r="FP125" s="1"/>
      <c r="FQ125" s="1"/>
      <c r="FR125" s="1"/>
      <c r="FS125" s="1"/>
      <c r="FT125" s="1"/>
      <c r="FU125" s="1"/>
      <c r="FV125" s="1"/>
      <c r="FW125" s="1"/>
      <c r="FX125" s="1"/>
      <c r="FY125" s="1"/>
      <c r="FZ125" s="1"/>
      <c r="GA125" s="1"/>
      <c r="GB125" s="1"/>
    </row>
    <row r="126" spans="1:184" x14ac:dyDescent="0.2">
      <c r="A126" s="581" t="s">
        <v>59</v>
      </c>
      <c r="B126" s="20">
        <v>0</v>
      </c>
      <c r="C126" s="21">
        <v>0</v>
      </c>
      <c r="D126" s="24">
        <v>0</v>
      </c>
      <c r="E126" s="24">
        <v>0</v>
      </c>
      <c r="F126" s="205">
        <v>0</v>
      </c>
      <c r="G126" s="205">
        <v>0</v>
      </c>
      <c r="H126" s="205">
        <v>0</v>
      </c>
      <c r="I126" s="206">
        <v>2</v>
      </c>
      <c r="J126" s="62">
        <v>10</v>
      </c>
      <c r="K126" s="62">
        <v>21</v>
      </c>
      <c r="L126" s="62">
        <v>23</v>
      </c>
      <c r="M126" s="7">
        <v>28</v>
      </c>
      <c r="N126" s="353">
        <v>26</v>
      </c>
      <c r="O126" s="61">
        <v>28</v>
      </c>
      <c r="P126" s="207">
        <v>31</v>
      </c>
      <c r="Q126" s="364">
        <v>31</v>
      </c>
      <c r="R126" s="460">
        <v>20</v>
      </c>
      <c r="S126" s="460">
        <v>11</v>
      </c>
      <c r="T126" s="726">
        <v>18</v>
      </c>
      <c r="U126" s="245">
        <v>23</v>
      </c>
      <c r="V126" s="62">
        <v>32</v>
      </c>
      <c r="W126" s="62">
        <v>24</v>
      </c>
      <c r="X126" s="62">
        <v>23</v>
      </c>
      <c r="Y126" s="62">
        <v>33</v>
      </c>
      <c r="Z126" s="10">
        <v>31</v>
      </c>
      <c r="AA126" s="10">
        <v>25</v>
      </c>
      <c r="AB126" s="10">
        <v>24</v>
      </c>
      <c r="AC126" s="277">
        <v>17</v>
      </c>
      <c r="AD126" s="719">
        <v>9</v>
      </c>
      <c r="AE126" s="412" t="str">
        <f t="shared" si="37"/>
        <v xml:space="preserve"> </v>
      </c>
      <c r="AF126" s="47" t="str">
        <f t="shared" si="38"/>
        <v/>
      </c>
      <c r="AG126" s="47" t="str">
        <f t="shared" si="39"/>
        <v xml:space="preserve"> </v>
      </c>
      <c r="AH126" s="734">
        <f t="shared" si="40"/>
        <v>16.666666666666668</v>
      </c>
      <c r="AI126" s="475"/>
      <c r="AJ126" s="475"/>
      <c r="AK126" s="485"/>
      <c r="AL126" s="475"/>
      <c r="AM126" s="12"/>
      <c r="AN126" s="12"/>
      <c r="AO126" s="12"/>
      <c r="AP126" s="12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  <c r="BS126" s="1"/>
      <c r="BT126" s="1"/>
      <c r="BU126" s="1"/>
      <c r="BV126" s="1"/>
      <c r="BW126" s="1"/>
      <c r="BX126" s="1"/>
      <c r="BY126" s="1"/>
      <c r="BZ126" s="1"/>
      <c r="CA126" s="1"/>
      <c r="CB126" s="1"/>
      <c r="CC126" s="1"/>
      <c r="CD126" s="1"/>
      <c r="CE126" s="1"/>
      <c r="CF126" s="1"/>
      <c r="CG126" s="1"/>
      <c r="CH126" s="1"/>
      <c r="CI126" s="1"/>
      <c r="CJ126" s="1"/>
      <c r="CK126" s="1"/>
      <c r="CL126" s="1"/>
      <c r="CM126" s="1"/>
      <c r="CN126" s="1"/>
      <c r="CO126" s="1"/>
      <c r="CP126" s="1"/>
      <c r="CQ126" s="1"/>
      <c r="CR126" s="1"/>
      <c r="CS126" s="1"/>
      <c r="CT126" s="1"/>
      <c r="CU126" s="1"/>
      <c r="CV126" s="1"/>
      <c r="CW126" s="1"/>
      <c r="CX126" s="1"/>
      <c r="CY126" s="1"/>
      <c r="CZ126" s="1"/>
      <c r="DA126" s="1"/>
      <c r="DB126" s="1"/>
      <c r="DC126" s="1"/>
      <c r="DD126" s="1"/>
      <c r="DE126" s="1"/>
      <c r="DF126" s="1"/>
      <c r="DG126" s="1"/>
      <c r="DH126" s="1"/>
      <c r="DI126" s="1"/>
      <c r="DJ126" s="1"/>
      <c r="DK126" s="1"/>
      <c r="DL126" s="1"/>
      <c r="DM126" s="1"/>
      <c r="DN126" s="1"/>
      <c r="DO126" s="1"/>
      <c r="DP126" s="1"/>
      <c r="DQ126" s="1"/>
      <c r="DR126" s="1"/>
      <c r="DS126" s="1"/>
      <c r="DT126" s="1"/>
      <c r="DU126" s="1"/>
      <c r="DV126" s="1"/>
      <c r="DW126" s="1"/>
      <c r="DX126" s="1"/>
      <c r="DY126" s="1"/>
      <c r="DZ126" s="1"/>
      <c r="EA126" s="1"/>
      <c r="EB126" s="1"/>
      <c r="EC126" s="1"/>
      <c r="ED126" s="1"/>
      <c r="EE126" s="1"/>
      <c r="EF126" s="1"/>
      <c r="EG126" s="1"/>
      <c r="EH126" s="1"/>
      <c r="EI126" s="1"/>
      <c r="EJ126" s="1"/>
      <c r="EK126" s="1"/>
      <c r="EL126" s="1"/>
      <c r="EM126" s="1"/>
      <c r="EN126" s="1"/>
      <c r="EO126" s="1"/>
      <c r="EP126" s="1"/>
      <c r="EQ126" s="1"/>
      <c r="ER126" s="1"/>
      <c r="ES126" s="1"/>
      <c r="ET126" s="1"/>
      <c r="EU126" s="1"/>
      <c r="EV126" s="1"/>
      <c r="EW126" s="1"/>
      <c r="EX126" s="1"/>
      <c r="EY126" s="1"/>
      <c r="EZ126" s="1"/>
      <c r="FA126" s="1"/>
      <c r="FB126" s="1"/>
      <c r="FC126" s="1"/>
      <c r="FD126" s="1"/>
      <c r="FE126" s="1"/>
      <c r="FF126" s="1"/>
      <c r="FG126" s="1"/>
      <c r="FH126" s="1"/>
      <c r="FI126" s="1"/>
      <c r="FJ126" s="1"/>
      <c r="FK126" s="1"/>
      <c r="FL126" s="1"/>
      <c r="FM126" s="1"/>
      <c r="FN126" s="1"/>
      <c r="FO126" s="1"/>
      <c r="FP126" s="1"/>
      <c r="FQ126" s="1"/>
      <c r="FR126" s="1"/>
      <c r="FS126" s="1"/>
      <c r="FT126" s="1"/>
      <c r="FU126" s="1"/>
      <c r="FV126" s="1"/>
      <c r="FW126" s="1"/>
      <c r="FX126" s="1"/>
      <c r="FY126" s="1"/>
      <c r="FZ126" s="1"/>
      <c r="GA126" s="1"/>
    </row>
    <row r="127" spans="1:184" x14ac:dyDescent="0.2">
      <c r="A127" s="581" t="s">
        <v>127</v>
      </c>
      <c r="B127" s="20">
        <v>0</v>
      </c>
      <c r="C127" s="21">
        <v>0</v>
      </c>
      <c r="D127" s="24">
        <v>11</v>
      </c>
      <c r="E127" s="24">
        <v>10</v>
      </c>
      <c r="F127" s="205">
        <v>14</v>
      </c>
      <c r="G127" s="205">
        <v>11</v>
      </c>
      <c r="H127" s="205">
        <v>8</v>
      </c>
      <c r="I127" s="206">
        <v>8</v>
      </c>
      <c r="J127" s="62">
        <v>12</v>
      </c>
      <c r="K127" s="62">
        <v>15</v>
      </c>
      <c r="L127" s="62">
        <v>5</v>
      </c>
      <c r="M127" s="7">
        <v>17</v>
      </c>
      <c r="N127" s="353">
        <v>11</v>
      </c>
      <c r="O127" s="61">
        <v>16</v>
      </c>
      <c r="P127" s="207">
        <v>20</v>
      </c>
      <c r="Q127" s="364">
        <v>16</v>
      </c>
      <c r="R127" s="460">
        <v>19</v>
      </c>
      <c r="S127" s="460">
        <v>14</v>
      </c>
      <c r="T127" s="726">
        <v>18</v>
      </c>
      <c r="U127" s="245">
        <v>8</v>
      </c>
      <c r="V127" s="62">
        <v>7</v>
      </c>
      <c r="W127" s="62">
        <v>9</v>
      </c>
      <c r="X127" s="62">
        <v>8</v>
      </c>
      <c r="Y127" s="62">
        <v>5</v>
      </c>
      <c r="Z127" s="10">
        <v>4</v>
      </c>
      <c r="AA127" s="655">
        <v>4</v>
      </c>
      <c r="AB127" s="655">
        <v>7</v>
      </c>
      <c r="AC127" s="622">
        <v>3</v>
      </c>
      <c r="AD127" s="722">
        <v>6</v>
      </c>
      <c r="AE127" s="421" t="str">
        <f t="shared" si="37"/>
        <v xml:space="preserve"> </v>
      </c>
      <c r="AF127" s="224" t="str">
        <f t="shared" si="38"/>
        <v/>
      </c>
      <c r="AG127" s="47" t="str">
        <f t="shared" si="39"/>
        <v xml:space="preserve"> </v>
      </c>
      <c r="AH127" s="734">
        <f t="shared" si="40"/>
        <v>5.333333333333333</v>
      </c>
      <c r="AI127" s="475"/>
      <c r="AJ127" s="475"/>
      <c r="AK127" s="475"/>
      <c r="AL127" s="475"/>
      <c r="AM127" s="12"/>
      <c r="AN127" s="12"/>
      <c r="AO127" s="12"/>
      <c r="AP127" s="12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  <c r="BV127" s="1"/>
      <c r="BW127" s="1"/>
      <c r="BX127" s="1"/>
      <c r="BY127" s="1"/>
      <c r="BZ127" s="1"/>
      <c r="CA127" s="1"/>
      <c r="CB127" s="1"/>
      <c r="CC127" s="1"/>
      <c r="CD127" s="1"/>
      <c r="CE127" s="1"/>
      <c r="CF127" s="1"/>
      <c r="CG127" s="1"/>
      <c r="CH127" s="1"/>
      <c r="CI127" s="1"/>
      <c r="CJ127" s="1"/>
      <c r="CK127" s="1"/>
      <c r="CL127" s="1"/>
      <c r="CM127" s="1"/>
      <c r="CN127" s="1"/>
      <c r="CO127" s="1"/>
      <c r="CP127" s="1"/>
      <c r="CQ127" s="1"/>
      <c r="CR127" s="1"/>
      <c r="CS127" s="1"/>
      <c r="CT127" s="1"/>
      <c r="CU127" s="1"/>
      <c r="CV127" s="1"/>
      <c r="CW127" s="1"/>
      <c r="CX127" s="1"/>
      <c r="CY127" s="1"/>
      <c r="CZ127" s="1"/>
      <c r="DA127" s="1"/>
      <c r="DB127" s="1"/>
      <c r="DC127" s="1"/>
      <c r="DD127" s="1"/>
      <c r="DE127" s="1"/>
      <c r="DF127" s="1"/>
      <c r="DG127" s="1"/>
      <c r="DH127" s="1"/>
      <c r="DI127" s="1"/>
      <c r="DJ127" s="1"/>
      <c r="DK127" s="1"/>
      <c r="DL127" s="1"/>
      <c r="DM127" s="1"/>
      <c r="DN127" s="1"/>
      <c r="DO127" s="1"/>
      <c r="DP127" s="1"/>
      <c r="DQ127" s="1"/>
      <c r="DR127" s="1"/>
      <c r="DS127" s="1"/>
      <c r="DT127" s="1"/>
      <c r="DU127" s="1"/>
      <c r="DV127" s="1"/>
      <c r="DW127" s="1"/>
      <c r="DX127" s="1"/>
      <c r="DY127" s="1"/>
      <c r="DZ127" s="1"/>
      <c r="EA127" s="1"/>
      <c r="EB127" s="1"/>
      <c r="EC127" s="1"/>
      <c r="ED127" s="1"/>
      <c r="EE127" s="1"/>
      <c r="EF127" s="1"/>
      <c r="EG127" s="1"/>
      <c r="EH127" s="1"/>
      <c r="EI127" s="1"/>
      <c r="EJ127" s="1"/>
      <c r="EK127" s="1"/>
      <c r="EL127" s="1"/>
      <c r="EM127" s="1"/>
      <c r="EN127" s="1"/>
      <c r="EO127" s="1"/>
      <c r="EP127" s="1"/>
      <c r="EQ127" s="1"/>
      <c r="ER127" s="1"/>
      <c r="ES127" s="1"/>
      <c r="ET127" s="1"/>
      <c r="EU127" s="1"/>
      <c r="EV127" s="1"/>
      <c r="EW127" s="1"/>
      <c r="EX127" s="1"/>
      <c r="EY127" s="1"/>
      <c r="EZ127" s="1"/>
      <c r="FA127" s="1"/>
      <c r="FB127" s="1"/>
      <c r="FC127" s="1"/>
      <c r="FD127" s="1"/>
      <c r="FE127" s="1"/>
      <c r="FF127" s="1"/>
      <c r="FG127" s="1"/>
      <c r="FH127" s="1"/>
      <c r="FI127" s="1"/>
      <c r="FJ127" s="1"/>
      <c r="FK127" s="1"/>
      <c r="FL127" s="1"/>
      <c r="FM127" s="1"/>
      <c r="FN127" s="1"/>
      <c r="FO127" s="1"/>
      <c r="FP127" s="1"/>
      <c r="FQ127" s="1"/>
      <c r="FR127" s="1"/>
      <c r="FS127" s="1"/>
      <c r="FT127" s="1"/>
      <c r="FU127" s="1"/>
      <c r="FV127" s="1"/>
      <c r="FW127" s="1"/>
      <c r="FX127" s="1"/>
      <c r="FY127" s="1"/>
      <c r="FZ127" s="1"/>
      <c r="GA127" s="1"/>
    </row>
    <row r="128" spans="1:184" s="302" customFormat="1" ht="13.5" thickBot="1" x14ac:dyDescent="0.25">
      <c r="A128" s="567" t="s">
        <v>61</v>
      </c>
      <c r="B128" s="166">
        <f t="shared" ref="B128:R128" si="78">SUM(B120:B127)</f>
        <v>21</v>
      </c>
      <c r="C128" s="167">
        <f t="shared" si="78"/>
        <v>28</v>
      </c>
      <c r="D128" s="168">
        <f t="shared" si="78"/>
        <v>38</v>
      </c>
      <c r="E128" s="169">
        <f t="shared" si="78"/>
        <v>38</v>
      </c>
      <c r="F128" s="166">
        <f t="shared" si="78"/>
        <v>41</v>
      </c>
      <c r="G128" s="170">
        <f t="shared" si="78"/>
        <v>40</v>
      </c>
      <c r="H128" s="170">
        <f t="shared" si="78"/>
        <v>29</v>
      </c>
      <c r="I128" s="170">
        <f t="shared" si="78"/>
        <v>37</v>
      </c>
      <c r="J128" s="171">
        <f t="shared" si="78"/>
        <v>41</v>
      </c>
      <c r="K128" s="166">
        <f t="shared" si="78"/>
        <v>59</v>
      </c>
      <c r="L128" s="172">
        <f t="shared" si="78"/>
        <v>60</v>
      </c>
      <c r="M128" s="173">
        <f t="shared" si="78"/>
        <v>74</v>
      </c>
      <c r="N128" s="281">
        <f t="shared" si="78"/>
        <v>66</v>
      </c>
      <c r="O128" s="374">
        <f t="shared" si="78"/>
        <v>70</v>
      </c>
      <c r="P128" s="174">
        <f t="shared" si="78"/>
        <v>90</v>
      </c>
      <c r="Q128" s="281">
        <f t="shared" si="78"/>
        <v>91</v>
      </c>
      <c r="R128" s="449">
        <f t="shared" si="78"/>
        <v>81</v>
      </c>
      <c r="S128" s="449">
        <f>SUM(S119:S127)</f>
        <v>163</v>
      </c>
      <c r="T128" s="449">
        <f t="shared" ref="T128:AD128" si="79">SUM(T119:T127)</f>
        <v>193</v>
      </c>
      <c r="U128" s="768">
        <f t="shared" si="79"/>
        <v>183</v>
      </c>
      <c r="V128" s="282">
        <f t="shared" si="79"/>
        <v>201</v>
      </c>
      <c r="W128" s="282">
        <f t="shared" si="79"/>
        <v>212</v>
      </c>
      <c r="X128" s="282">
        <f t="shared" si="79"/>
        <v>217</v>
      </c>
      <c r="Y128" s="282">
        <f t="shared" si="79"/>
        <v>220</v>
      </c>
      <c r="Z128" s="173">
        <f t="shared" si="79"/>
        <v>206</v>
      </c>
      <c r="AA128" s="173">
        <f t="shared" si="79"/>
        <v>174</v>
      </c>
      <c r="AB128" s="173">
        <f t="shared" si="79"/>
        <v>182</v>
      </c>
      <c r="AC128" s="374">
        <f t="shared" ref="AC128" si="80">SUM(AC119:AC127)</f>
        <v>164</v>
      </c>
      <c r="AD128" s="449">
        <f t="shared" si="79"/>
        <v>141</v>
      </c>
      <c r="AE128" s="429">
        <f t="shared" si="37"/>
        <v>-0.1402439024390244</v>
      </c>
      <c r="AF128" s="175">
        <f t="shared" si="38"/>
        <v>-0.35909090909090907</v>
      </c>
      <c r="AG128" s="175">
        <f t="shared" si="39"/>
        <v>-0.26943005181347152</v>
      </c>
      <c r="AH128" s="750">
        <f t="shared" si="40"/>
        <v>162.33333333333334</v>
      </c>
      <c r="AI128" s="490"/>
      <c r="AJ128" s="490"/>
      <c r="AK128" s="490"/>
      <c r="AL128" s="490"/>
      <c r="AM128" s="300"/>
      <c r="AN128" s="300"/>
      <c r="AO128" s="300"/>
      <c r="AP128" s="300"/>
      <c r="AQ128" s="301"/>
      <c r="AR128" s="301"/>
      <c r="AS128" s="301"/>
      <c r="AT128" s="301"/>
      <c r="AU128" s="301"/>
      <c r="AV128" s="301"/>
      <c r="AW128" s="301"/>
      <c r="AX128" s="301"/>
      <c r="AY128" s="301"/>
      <c r="AZ128" s="301"/>
      <c r="BA128" s="301"/>
      <c r="BB128" s="301"/>
      <c r="BC128" s="301"/>
      <c r="BD128" s="301"/>
      <c r="BE128" s="301"/>
      <c r="BF128" s="301"/>
      <c r="BG128" s="301"/>
      <c r="BH128" s="301"/>
      <c r="BI128" s="301"/>
      <c r="BJ128" s="301"/>
      <c r="BK128" s="301"/>
      <c r="BL128" s="301"/>
      <c r="BM128" s="301"/>
      <c r="BN128" s="301"/>
      <c r="BO128" s="301"/>
      <c r="BP128" s="301"/>
      <c r="BQ128" s="301"/>
      <c r="BR128" s="301"/>
      <c r="BS128" s="301"/>
      <c r="BT128" s="301"/>
      <c r="BU128" s="301"/>
      <c r="BV128" s="301"/>
      <c r="BW128" s="301"/>
      <c r="BX128" s="301"/>
      <c r="BY128" s="301"/>
      <c r="BZ128" s="301"/>
      <c r="CA128" s="301"/>
      <c r="CB128" s="301"/>
      <c r="CC128" s="301"/>
      <c r="CD128" s="301"/>
      <c r="CE128" s="301"/>
      <c r="CF128" s="301"/>
      <c r="CG128" s="301"/>
      <c r="CH128" s="301"/>
      <c r="CI128" s="301"/>
      <c r="CJ128" s="301"/>
      <c r="CK128" s="301"/>
      <c r="CL128" s="301"/>
      <c r="CM128" s="301"/>
      <c r="CN128" s="301"/>
      <c r="CO128" s="301"/>
      <c r="CP128" s="301"/>
      <c r="CQ128" s="301"/>
      <c r="CR128" s="301"/>
      <c r="CS128" s="301"/>
      <c r="CT128" s="301"/>
      <c r="CU128" s="301"/>
      <c r="CV128" s="301"/>
      <c r="CW128" s="301"/>
      <c r="CX128" s="301"/>
      <c r="CY128" s="301"/>
      <c r="CZ128" s="301"/>
      <c r="DA128" s="301"/>
      <c r="DB128" s="301"/>
      <c r="DC128" s="301"/>
      <c r="DD128" s="301"/>
      <c r="DE128" s="301"/>
      <c r="DF128" s="301"/>
      <c r="DG128" s="301"/>
      <c r="DH128" s="301"/>
      <c r="DI128" s="301"/>
      <c r="DJ128" s="301"/>
      <c r="DK128" s="301"/>
      <c r="DL128" s="301"/>
      <c r="DM128" s="301"/>
      <c r="DN128" s="301"/>
      <c r="DO128" s="301"/>
      <c r="DP128" s="301"/>
      <c r="DQ128" s="301"/>
      <c r="DR128" s="301"/>
      <c r="DS128" s="301"/>
      <c r="DT128" s="301"/>
      <c r="DU128" s="301"/>
      <c r="DV128" s="301"/>
      <c r="DW128" s="301"/>
      <c r="DX128" s="301"/>
      <c r="DY128" s="301"/>
      <c r="DZ128" s="301"/>
      <c r="EA128" s="301"/>
      <c r="EB128" s="301"/>
      <c r="EC128" s="301"/>
      <c r="ED128" s="301"/>
      <c r="EE128" s="301"/>
      <c r="EF128" s="301"/>
      <c r="EG128" s="301"/>
      <c r="EH128" s="301"/>
      <c r="EI128" s="301"/>
      <c r="EJ128" s="301"/>
      <c r="EK128" s="301"/>
      <c r="EL128" s="301"/>
      <c r="EM128" s="301"/>
      <c r="EN128" s="301"/>
      <c r="EO128" s="301"/>
      <c r="EP128" s="301"/>
      <c r="EQ128" s="301"/>
      <c r="ER128" s="301"/>
      <c r="ES128" s="301"/>
      <c r="ET128" s="301"/>
      <c r="EU128" s="301"/>
      <c r="EV128" s="301"/>
      <c r="EW128" s="301"/>
      <c r="EX128" s="301"/>
      <c r="EY128" s="301"/>
      <c r="EZ128" s="301"/>
      <c r="FA128" s="301"/>
      <c r="FB128" s="301"/>
      <c r="FC128" s="301"/>
      <c r="FD128" s="301"/>
      <c r="FE128" s="301"/>
      <c r="FF128" s="301"/>
      <c r="FG128" s="301"/>
      <c r="FH128" s="301"/>
      <c r="FI128" s="301"/>
      <c r="FJ128" s="301"/>
      <c r="FK128" s="301"/>
      <c r="FL128" s="301"/>
      <c r="FM128" s="301"/>
      <c r="FN128" s="301"/>
      <c r="FO128" s="301"/>
      <c r="FP128" s="301"/>
      <c r="FQ128" s="301"/>
      <c r="FR128" s="301"/>
      <c r="FS128" s="301"/>
      <c r="FT128" s="301"/>
      <c r="FU128" s="301"/>
      <c r="FV128" s="301"/>
      <c r="FW128" s="301"/>
      <c r="FX128" s="301"/>
      <c r="FY128" s="301"/>
      <c r="FZ128" s="301"/>
      <c r="GA128" s="301"/>
    </row>
    <row r="129" spans="1:183" ht="12.75" thickTop="1" x14ac:dyDescent="0.2">
      <c r="A129" s="587" t="s">
        <v>77</v>
      </c>
      <c r="B129" s="335"/>
      <c r="C129" s="335"/>
      <c r="D129" s="335"/>
      <c r="E129" s="335"/>
      <c r="F129" s="335"/>
      <c r="G129" s="335"/>
      <c r="H129" s="588"/>
      <c r="I129" s="588"/>
      <c r="J129" s="588"/>
      <c r="K129" s="588"/>
      <c r="L129" s="589"/>
      <c r="M129" s="588"/>
      <c r="N129" s="588"/>
      <c r="O129" s="336"/>
      <c r="P129" s="336"/>
      <c r="Q129" s="336"/>
      <c r="R129" s="336"/>
      <c r="S129" s="336"/>
      <c r="T129" s="336"/>
      <c r="U129" s="336"/>
      <c r="V129" s="336"/>
      <c r="W129" s="336"/>
      <c r="X129" s="336"/>
      <c r="Y129" s="336"/>
      <c r="Z129" s="336"/>
      <c r="AA129" s="336"/>
      <c r="AB129" s="336"/>
      <c r="AC129" s="336"/>
      <c r="AD129" s="336"/>
      <c r="AE129" s="730" t="str">
        <f t="shared" si="37"/>
        <v xml:space="preserve"> </v>
      </c>
      <c r="AF129" s="730" t="str">
        <f t="shared" si="38"/>
        <v/>
      </c>
      <c r="AG129" s="730" t="str">
        <f t="shared" si="39"/>
        <v xml:space="preserve">  </v>
      </c>
      <c r="AH129" s="751" t="str">
        <f t="shared" si="40"/>
        <v xml:space="preserve">  </v>
      </c>
    </row>
    <row r="130" spans="1:183" x14ac:dyDescent="0.2">
      <c r="A130" s="590" t="s">
        <v>99</v>
      </c>
      <c r="B130" s="331"/>
      <c r="C130" s="331"/>
      <c r="D130" s="332"/>
      <c r="E130" s="332"/>
      <c r="F130" s="331"/>
      <c r="G130" s="333"/>
      <c r="H130" s="333"/>
      <c r="I130" s="333"/>
      <c r="J130" s="331"/>
      <c r="K130" s="331"/>
      <c r="L130" s="331"/>
      <c r="M130" s="331"/>
      <c r="N130" s="384">
        <f>+N103+N112</f>
        <v>0</v>
      </c>
      <c r="O130" s="392">
        <f>+O103+O112</f>
        <v>1</v>
      </c>
      <c r="P130" s="331">
        <f>+P103+P112</f>
        <v>2</v>
      </c>
      <c r="Q130" s="385">
        <f>+Q103+Q112+Q124</f>
        <v>0</v>
      </c>
      <c r="R130" s="347">
        <f>+R103+R112+R124</f>
        <v>2</v>
      </c>
      <c r="S130" s="347">
        <f>S103+S124</f>
        <v>0</v>
      </c>
      <c r="T130" s="346">
        <f t="shared" ref="T130:AD130" si="81">T103+T124</f>
        <v>1</v>
      </c>
      <c r="U130" s="769">
        <f t="shared" si="81"/>
        <v>0</v>
      </c>
      <c r="V130" s="349">
        <f t="shared" si="81"/>
        <v>1</v>
      </c>
      <c r="W130" s="349">
        <f t="shared" si="81"/>
        <v>1</v>
      </c>
      <c r="X130" s="349">
        <f t="shared" si="81"/>
        <v>0</v>
      </c>
      <c r="Y130" s="349">
        <f t="shared" si="81"/>
        <v>0</v>
      </c>
      <c r="Z130" s="349">
        <f t="shared" si="81"/>
        <v>1</v>
      </c>
      <c r="AA130" s="653">
        <f t="shared" si="81"/>
        <v>1</v>
      </c>
      <c r="AB130" s="653">
        <f t="shared" si="81"/>
        <v>1</v>
      </c>
      <c r="AC130" s="658">
        <f t="shared" ref="AC130" si="82">AC103+AC124</f>
        <v>3</v>
      </c>
      <c r="AD130" s="397">
        <f t="shared" si="81"/>
        <v>1</v>
      </c>
      <c r="AE130" s="430" t="str">
        <f t="shared" si="37"/>
        <v xml:space="preserve"> </v>
      </c>
      <c r="AF130" s="334" t="str">
        <f t="shared" si="38"/>
        <v/>
      </c>
      <c r="AG130" s="731" t="str">
        <f t="shared" si="39"/>
        <v xml:space="preserve"> </v>
      </c>
      <c r="AH130" s="752">
        <f t="shared" si="40"/>
        <v>1.6666666666666667</v>
      </c>
      <c r="AI130" s="475"/>
      <c r="AJ130" s="475"/>
      <c r="AK130" s="475"/>
      <c r="AL130" s="475"/>
      <c r="AM130" s="12"/>
      <c r="AN130" s="12"/>
      <c r="AO130" s="12"/>
      <c r="AP130" s="12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  <c r="BQ130" s="1"/>
      <c r="BR130" s="1"/>
      <c r="BS130" s="1"/>
      <c r="BT130" s="1"/>
      <c r="BU130" s="1"/>
      <c r="BV130" s="1"/>
      <c r="BW130" s="1"/>
      <c r="BX130" s="1"/>
      <c r="BY130" s="1"/>
      <c r="BZ130" s="1"/>
      <c r="CA130" s="1"/>
      <c r="CB130" s="1"/>
      <c r="CC130" s="1"/>
      <c r="CD130" s="1"/>
      <c r="CE130" s="1"/>
      <c r="CF130" s="1"/>
      <c r="CG130" s="1"/>
      <c r="CH130" s="1"/>
      <c r="CI130" s="1"/>
      <c r="CJ130" s="1"/>
      <c r="CK130" s="1"/>
      <c r="CL130" s="1"/>
      <c r="CM130" s="1"/>
      <c r="CN130" s="1"/>
      <c r="CO130" s="1"/>
      <c r="CP130" s="1"/>
      <c r="CQ130" s="1"/>
      <c r="CR130" s="1"/>
      <c r="CS130" s="1"/>
      <c r="CT130" s="1"/>
      <c r="CU130" s="1"/>
      <c r="CV130" s="1"/>
      <c r="CW130" s="1"/>
      <c r="CX130" s="1"/>
      <c r="CY130" s="1"/>
      <c r="CZ130" s="1"/>
      <c r="DA130" s="1"/>
      <c r="DB130" s="1"/>
      <c r="DC130" s="1"/>
      <c r="DD130" s="1"/>
      <c r="DE130" s="1"/>
      <c r="DF130" s="1"/>
      <c r="DG130" s="1"/>
      <c r="DH130" s="1"/>
      <c r="DI130" s="1"/>
      <c r="DJ130" s="1"/>
      <c r="DK130" s="1"/>
      <c r="DL130" s="1"/>
      <c r="DM130" s="1"/>
      <c r="DN130" s="1"/>
      <c r="DO130" s="1"/>
      <c r="DP130" s="1"/>
      <c r="DQ130" s="1"/>
      <c r="DR130" s="1"/>
      <c r="DS130" s="1"/>
      <c r="DT130" s="1"/>
      <c r="DU130" s="1"/>
      <c r="DV130" s="1"/>
      <c r="DW130" s="1"/>
      <c r="DX130" s="1"/>
      <c r="DY130" s="1"/>
      <c r="DZ130" s="1"/>
      <c r="EA130" s="1"/>
      <c r="EB130" s="1"/>
      <c r="EC130" s="1"/>
      <c r="ED130" s="1"/>
      <c r="EE130" s="1"/>
      <c r="EF130" s="1"/>
      <c r="EG130" s="1"/>
      <c r="EH130" s="1"/>
      <c r="EI130" s="1"/>
      <c r="EJ130" s="1"/>
      <c r="EK130" s="1"/>
      <c r="EL130" s="1"/>
      <c r="EM130" s="1"/>
      <c r="EN130" s="1"/>
      <c r="EO130" s="1"/>
      <c r="EP130" s="1"/>
      <c r="EQ130" s="1"/>
      <c r="ER130" s="1"/>
      <c r="ES130" s="1"/>
      <c r="ET130" s="1"/>
      <c r="EU130" s="1"/>
      <c r="EV130" s="1"/>
      <c r="EW130" s="1"/>
      <c r="EX130" s="1"/>
      <c r="EY130" s="1"/>
      <c r="EZ130" s="1"/>
      <c r="FA130" s="1"/>
      <c r="FB130" s="1"/>
      <c r="FC130" s="1"/>
      <c r="FD130" s="1"/>
      <c r="FE130" s="1"/>
      <c r="FF130" s="1"/>
      <c r="FG130" s="1"/>
      <c r="FH130" s="1"/>
      <c r="FI130" s="1"/>
      <c r="FJ130" s="1"/>
      <c r="FK130" s="1"/>
      <c r="FL130" s="1"/>
      <c r="FM130" s="1"/>
      <c r="FN130" s="1"/>
      <c r="FO130" s="1"/>
      <c r="FP130" s="1"/>
      <c r="FQ130" s="1"/>
      <c r="FR130" s="1"/>
      <c r="FS130" s="1"/>
      <c r="FT130" s="1"/>
      <c r="FU130" s="1"/>
      <c r="FV130" s="1"/>
      <c r="FW130" s="1"/>
      <c r="FX130" s="1"/>
      <c r="FY130" s="1"/>
      <c r="FZ130" s="1"/>
      <c r="GA130" s="1"/>
    </row>
    <row r="131" spans="1:183" x14ac:dyDescent="0.2">
      <c r="A131" s="590" t="s">
        <v>78</v>
      </c>
      <c r="B131" s="331"/>
      <c r="C131" s="331"/>
      <c r="D131" s="332"/>
      <c r="E131" s="332"/>
      <c r="F131" s="331"/>
      <c r="G131" s="333"/>
      <c r="H131" s="333"/>
      <c r="I131" s="333"/>
      <c r="J131" s="331"/>
      <c r="K131" s="331"/>
      <c r="L131" s="331"/>
      <c r="M131" s="331"/>
      <c r="N131" s="385" t="e">
        <f>+N89+N88+N94+N97+N98+N102+N104+N105+#REF!+N109+N110+N111+N115+N116+N119+N121+N126+N127</f>
        <v>#REF!</v>
      </c>
      <c r="O131" s="392" t="e">
        <f>+O89+O88+O94+O97+O98+O102+O104+O105+#REF!+O109+O110+O111+O115+O116+O119+O121+O126+O127</f>
        <v>#REF!</v>
      </c>
      <c r="P131" s="331" t="e">
        <f>+P89+P88+P94+P97+P98+P102+P104+P105+#REF!+P109+P110+P111+P115+P116+P119+P121+P126+P127</f>
        <v>#REF!</v>
      </c>
      <c r="Q131" s="385" t="e">
        <f>+Q89+Q88+Q94+Q97+Q98+Q102+Q104+Q105+#REF!+Q109+Q110+Q111+Q115+Q116+Q119+Q121+Q126+Q127</f>
        <v>#REF!</v>
      </c>
      <c r="R131" s="347" t="e">
        <f>+R89+R88+R94+R97+R98+R102+R104+R105+#REF!+R109+R110+R111+R115+R116+R119+R121+R126+R127</f>
        <v>#REF!</v>
      </c>
      <c r="S131" s="347">
        <f>S88+S89+S94+S97+S98+S102+S104+S105+S109+S110+S111+S115+S116+S119+S121+S126+S127</f>
        <v>562</v>
      </c>
      <c r="T131" s="772">
        <f t="shared" ref="T131:AD131" si="83">T88+T89+T94+T97+T98+T102+T104+T105+T109+T110+T111+T115+T116+T119+T121+T126+T127</f>
        <v>643</v>
      </c>
      <c r="U131" s="770">
        <f t="shared" si="83"/>
        <v>705</v>
      </c>
      <c r="V131" s="350">
        <f t="shared" si="83"/>
        <v>738</v>
      </c>
      <c r="W131" s="350">
        <f t="shared" si="83"/>
        <v>760</v>
      </c>
      <c r="X131" s="350">
        <f t="shared" si="83"/>
        <v>743</v>
      </c>
      <c r="Y131" s="350">
        <f t="shared" si="83"/>
        <v>767</v>
      </c>
      <c r="Z131" s="615">
        <f t="shared" si="83"/>
        <v>804</v>
      </c>
      <c r="AA131" s="615">
        <f t="shared" si="83"/>
        <v>731</v>
      </c>
      <c r="AB131" s="615">
        <f t="shared" si="83"/>
        <v>644</v>
      </c>
      <c r="AC131" s="392">
        <f t="shared" ref="AC131" si="84">AC88+AC89+AC94+AC97+AC98+AC102+AC104+AC105+AC109+AC110+AC111+AC115+AC116+AC119+AC121+AC126+AC127</f>
        <v>642</v>
      </c>
      <c r="AD131" s="398">
        <f>AD88+AD89+AD94+AD97+AD98+AD102+AD104+AD105+AD106+AD109+AD110+AD111+AD115+AD116+AD119+AD121+AD126+AD127</f>
        <v>636</v>
      </c>
      <c r="AE131" s="431">
        <f t="shared" si="37"/>
        <v>-9.3457943925233638E-3</v>
      </c>
      <c r="AF131" s="334">
        <f t="shared" si="38"/>
        <v>-0.17079530638852672</v>
      </c>
      <c r="AG131" s="732">
        <f t="shared" si="39"/>
        <v>-1.088646967340591E-2</v>
      </c>
      <c r="AH131" s="752">
        <f t="shared" si="40"/>
        <v>640.66666666666663</v>
      </c>
      <c r="AI131" s="475"/>
      <c r="AJ131" s="475"/>
      <c r="AK131" s="475"/>
      <c r="AL131" s="475"/>
      <c r="AM131" s="12"/>
      <c r="AN131" s="12"/>
      <c r="AO131" s="12"/>
      <c r="AP131" s="12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  <c r="BO131" s="1"/>
      <c r="BP131" s="1"/>
      <c r="BQ131" s="1"/>
      <c r="BR131" s="1"/>
      <c r="BS131" s="1"/>
      <c r="BT131" s="1"/>
      <c r="BU131" s="1"/>
      <c r="BV131" s="1"/>
      <c r="BW131" s="1"/>
      <c r="BX131" s="1"/>
      <c r="BY131" s="1"/>
      <c r="BZ131" s="1"/>
      <c r="CA131" s="1"/>
      <c r="CB131" s="1"/>
      <c r="CC131" s="1"/>
      <c r="CD131" s="1"/>
      <c r="CE131" s="1"/>
      <c r="CF131" s="1"/>
      <c r="CG131" s="1"/>
      <c r="CH131" s="1"/>
      <c r="CI131" s="1"/>
      <c r="CJ131" s="1"/>
      <c r="CK131" s="1"/>
      <c r="CL131" s="1"/>
      <c r="CM131" s="1"/>
      <c r="CN131" s="1"/>
      <c r="CO131" s="1"/>
      <c r="CP131" s="1"/>
      <c r="CQ131" s="1"/>
      <c r="CR131" s="1"/>
      <c r="CS131" s="1"/>
      <c r="CT131" s="1"/>
      <c r="CU131" s="1"/>
      <c r="CV131" s="1"/>
      <c r="CW131" s="1"/>
      <c r="CX131" s="1"/>
      <c r="CY131" s="1"/>
      <c r="CZ131" s="1"/>
      <c r="DA131" s="1"/>
      <c r="DB131" s="1"/>
      <c r="DC131" s="1"/>
      <c r="DD131" s="1"/>
      <c r="DE131" s="1"/>
      <c r="DF131" s="1"/>
      <c r="DG131" s="1"/>
      <c r="DH131" s="1"/>
      <c r="DI131" s="1"/>
      <c r="DJ131" s="1"/>
      <c r="DK131" s="1"/>
      <c r="DL131" s="1"/>
      <c r="DM131" s="1"/>
      <c r="DN131" s="1"/>
      <c r="DO131" s="1"/>
      <c r="DP131" s="1"/>
      <c r="DQ131" s="1"/>
      <c r="DR131" s="1"/>
      <c r="DS131" s="1"/>
      <c r="DT131" s="1"/>
      <c r="DU131" s="1"/>
      <c r="DV131" s="1"/>
      <c r="DW131" s="1"/>
      <c r="DX131" s="1"/>
      <c r="DY131" s="1"/>
      <c r="DZ131" s="1"/>
      <c r="EA131" s="1"/>
      <c r="EB131" s="1"/>
      <c r="EC131" s="1"/>
      <c r="ED131" s="1"/>
      <c r="EE131" s="1"/>
      <c r="EF131" s="1"/>
      <c r="EG131" s="1"/>
      <c r="EH131" s="1"/>
      <c r="EI131" s="1"/>
      <c r="EJ131" s="1"/>
      <c r="EK131" s="1"/>
      <c r="EL131" s="1"/>
      <c r="EM131" s="1"/>
      <c r="EN131" s="1"/>
      <c r="EO131" s="1"/>
      <c r="EP131" s="1"/>
      <c r="EQ131" s="1"/>
      <c r="ER131" s="1"/>
      <c r="ES131" s="1"/>
      <c r="ET131" s="1"/>
      <c r="EU131" s="1"/>
      <c r="EV131" s="1"/>
      <c r="EW131" s="1"/>
      <c r="EX131" s="1"/>
      <c r="EY131" s="1"/>
      <c r="EZ131" s="1"/>
      <c r="FA131" s="1"/>
      <c r="FB131" s="1"/>
      <c r="FC131" s="1"/>
      <c r="FD131" s="1"/>
      <c r="FE131" s="1"/>
      <c r="FF131" s="1"/>
      <c r="FG131" s="1"/>
      <c r="FH131" s="1"/>
      <c r="FI131" s="1"/>
      <c r="FJ131" s="1"/>
      <c r="FK131" s="1"/>
      <c r="FL131" s="1"/>
      <c r="FM131" s="1"/>
      <c r="FN131" s="1"/>
      <c r="FO131" s="1"/>
      <c r="FP131" s="1"/>
      <c r="FQ131" s="1"/>
      <c r="FR131" s="1"/>
      <c r="FS131" s="1"/>
      <c r="FT131" s="1"/>
      <c r="FU131" s="1"/>
      <c r="FV131" s="1"/>
      <c r="FW131" s="1"/>
      <c r="FX131" s="1"/>
      <c r="FY131" s="1"/>
      <c r="FZ131" s="1"/>
      <c r="GA131" s="1"/>
    </row>
    <row r="132" spans="1:183" x14ac:dyDescent="0.2">
      <c r="A132" s="590" t="s">
        <v>79</v>
      </c>
      <c r="B132" s="331"/>
      <c r="C132" s="331"/>
      <c r="D132" s="332"/>
      <c r="E132" s="332"/>
      <c r="F132" s="331"/>
      <c r="G132" s="333"/>
      <c r="H132" s="333"/>
      <c r="I132" s="333"/>
      <c r="J132" s="331"/>
      <c r="K132" s="331"/>
      <c r="L132" s="331"/>
      <c r="M132" s="331"/>
      <c r="N132" s="385">
        <f>+N122+N123+N125</f>
        <v>0</v>
      </c>
      <c r="O132" s="392">
        <f>+O122+O123+O125</f>
        <v>0</v>
      </c>
      <c r="P132" s="331">
        <f>+P122+P123+P125</f>
        <v>0</v>
      </c>
      <c r="Q132" s="385">
        <f>+Q122+Q123+Q125</f>
        <v>0</v>
      </c>
      <c r="R132" s="347">
        <f>+R122+R123+R125</f>
        <v>0</v>
      </c>
      <c r="S132" s="347">
        <f>S122+S123+S125</f>
        <v>0</v>
      </c>
      <c r="T132" s="772">
        <f t="shared" ref="T132:AD132" si="85">T122+T123+T125</f>
        <v>0</v>
      </c>
      <c r="U132" s="770">
        <f t="shared" si="85"/>
        <v>0</v>
      </c>
      <c r="V132" s="350">
        <f t="shared" si="85"/>
        <v>0</v>
      </c>
      <c r="W132" s="350">
        <f t="shared" si="85"/>
        <v>3</v>
      </c>
      <c r="X132" s="350">
        <f t="shared" si="85"/>
        <v>11</v>
      </c>
      <c r="Y132" s="350">
        <f t="shared" si="85"/>
        <v>14</v>
      </c>
      <c r="Z132" s="615">
        <f t="shared" si="85"/>
        <v>23</v>
      </c>
      <c r="AA132" s="615">
        <f t="shared" si="85"/>
        <v>16</v>
      </c>
      <c r="AB132" s="615">
        <f t="shared" si="85"/>
        <v>14</v>
      </c>
      <c r="AC132" s="392">
        <f t="shared" ref="AC132" si="86">AC122+AC123+AC125</f>
        <v>15</v>
      </c>
      <c r="AD132" s="398">
        <f t="shared" si="85"/>
        <v>14</v>
      </c>
      <c r="AE132" s="431" t="str">
        <f t="shared" si="37"/>
        <v xml:space="preserve"> </v>
      </c>
      <c r="AF132" s="334" t="str">
        <f t="shared" si="38"/>
        <v/>
      </c>
      <c r="AG132" s="732" t="str">
        <f t="shared" si="39"/>
        <v xml:space="preserve">  </v>
      </c>
      <c r="AH132" s="752">
        <f t="shared" si="40"/>
        <v>14.333333333333334</v>
      </c>
      <c r="AI132" s="475"/>
      <c r="AJ132" s="475"/>
      <c r="AK132" s="475"/>
      <c r="AL132" s="475"/>
      <c r="AM132" s="12"/>
      <c r="AN132" s="12"/>
      <c r="AO132" s="12"/>
      <c r="AP132" s="12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  <c r="BQ132" s="1"/>
      <c r="BR132" s="1"/>
      <c r="BS132" s="1"/>
      <c r="BT132" s="1"/>
      <c r="BU132" s="1"/>
      <c r="BV132" s="1"/>
      <c r="BW132" s="1"/>
      <c r="BX132" s="1"/>
      <c r="BY132" s="1"/>
      <c r="BZ132" s="1"/>
      <c r="CA132" s="1"/>
      <c r="CB132" s="1"/>
      <c r="CC132" s="1"/>
      <c r="CD132" s="1"/>
      <c r="CE132" s="1"/>
      <c r="CF132" s="1"/>
      <c r="CG132" s="1"/>
      <c r="CH132" s="1"/>
      <c r="CI132" s="1"/>
      <c r="CJ132" s="1"/>
      <c r="CK132" s="1"/>
      <c r="CL132" s="1"/>
      <c r="CM132" s="1"/>
      <c r="CN132" s="1"/>
      <c r="CO132" s="1"/>
      <c r="CP132" s="1"/>
      <c r="CQ132" s="1"/>
      <c r="CR132" s="1"/>
      <c r="CS132" s="1"/>
      <c r="CT132" s="1"/>
      <c r="CU132" s="1"/>
      <c r="CV132" s="1"/>
      <c r="CW132" s="1"/>
      <c r="CX132" s="1"/>
      <c r="CY132" s="1"/>
      <c r="CZ132" s="1"/>
      <c r="DA132" s="1"/>
      <c r="DB132" s="1"/>
      <c r="DC132" s="1"/>
      <c r="DD132" s="1"/>
      <c r="DE132" s="1"/>
      <c r="DF132" s="1"/>
      <c r="DG132" s="1"/>
      <c r="DH132" s="1"/>
      <c r="DI132" s="1"/>
      <c r="DJ132" s="1"/>
      <c r="DK132" s="1"/>
      <c r="DL132" s="1"/>
      <c r="DM132" s="1"/>
      <c r="DN132" s="1"/>
      <c r="DO132" s="1"/>
      <c r="DP132" s="1"/>
      <c r="DQ132" s="1"/>
      <c r="DR132" s="1"/>
      <c r="DS132" s="1"/>
      <c r="DT132" s="1"/>
      <c r="DU132" s="1"/>
      <c r="DV132" s="1"/>
      <c r="DW132" s="1"/>
      <c r="DX132" s="1"/>
      <c r="DY132" s="1"/>
      <c r="DZ132" s="1"/>
      <c r="EA132" s="1"/>
      <c r="EB132" s="1"/>
      <c r="EC132" s="1"/>
      <c r="ED132" s="1"/>
      <c r="EE132" s="1"/>
      <c r="EF132" s="1"/>
      <c r="EG132" s="1"/>
      <c r="EH132" s="1"/>
      <c r="EI132" s="1"/>
      <c r="EJ132" s="1"/>
      <c r="EK132" s="1"/>
      <c r="EL132" s="1"/>
      <c r="EM132" s="1"/>
      <c r="EN132" s="1"/>
      <c r="EO132" s="1"/>
      <c r="EP132" s="1"/>
      <c r="EQ132" s="1"/>
      <c r="ER132" s="1"/>
      <c r="ES132" s="1"/>
      <c r="ET132" s="1"/>
      <c r="EU132" s="1"/>
      <c r="EV132" s="1"/>
      <c r="EW132" s="1"/>
      <c r="EX132" s="1"/>
      <c r="EY132" s="1"/>
      <c r="EZ132" s="1"/>
      <c r="FA132" s="1"/>
      <c r="FB132" s="1"/>
      <c r="FC132" s="1"/>
      <c r="FD132" s="1"/>
      <c r="FE132" s="1"/>
      <c r="FF132" s="1"/>
      <c r="FG132" s="1"/>
      <c r="FH132" s="1"/>
      <c r="FI132" s="1"/>
      <c r="FJ132" s="1"/>
      <c r="FK132" s="1"/>
      <c r="FL132" s="1"/>
      <c r="FM132" s="1"/>
      <c r="FN132" s="1"/>
      <c r="FO132" s="1"/>
      <c r="FP132" s="1"/>
      <c r="FQ132" s="1"/>
      <c r="FR132" s="1"/>
      <c r="FS132" s="1"/>
      <c r="FT132" s="1"/>
      <c r="FU132" s="1"/>
      <c r="FV132" s="1"/>
      <c r="FW132" s="1"/>
      <c r="FX132" s="1"/>
      <c r="FY132" s="1"/>
      <c r="FZ132" s="1"/>
      <c r="GA132" s="1"/>
    </row>
    <row r="133" spans="1:183" x14ac:dyDescent="0.2">
      <c r="A133" s="590" t="s">
        <v>80</v>
      </c>
      <c r="B133" s="331"/>
      <c r="C133" s="331"/>
      <c r="D133" s="332"/>
      <c r="E133" s="332"/>
      <c r="F133" s="331"/>
      <c r="G133" s="333"/>
      <c r="H133" s="333"/>
      <c r="I133" s="333"/>
      <c r="J133" s="331"/>
      <c r="K133" s="331"/>
      <c r="L133" s="331"/>
      <c r="M133" s="331"/>
      <c r="N133" s="386">
        <f>+N92+N120</f>
        <v>0</v>
      </c>
      <c r="O133" s="392">
        <f>+O92+O120</f>
        <v>0</v>
      </c>
      <c r="P133" s="331">
        <f>+P92+P120</f>
        <v>0</v>
      </c>
      <c r="Q133" s="385">
        <f>+Q92+Q120</f>
        <v>0</v>
      </c>
      <c r="R133" s="347">
        <f>+R92+R120</f>
        <v>10</v>
      </c>
      <c r="S133" s="347">
        <f>S92+S120</f>
        <v>9</v>
      </c>
      <c r="T133" s="772">
        <f t="shared" ref="T133:AD133" si="87">T92+T120</f>
        <v>38</v>
      </c>
      <c r="U133" s="770">
        <f t="shared" si="87"/>
        <v>49</v>
      </c>
      <c r="V133" s="350">
        <f t="shared" si="87"/>
        <v>66</v>
      </c>
      <c r="W133" s="350">
        <f t="shared" si="87"/>
        <v>79</v>
      </c>
      <c r="X133" s="350">
        <f t="shared" si="87"/>
        <v>80</v>
      </c>
      <c r="Y133" s="350">
        <f t="shared" si="87"/>
        <v>80</v>
      </c>
      <c r="Z133" s="615">
        <f t="shared" si="87"/>
        <v>76</v>
      </c>
      <c r="AA133" s="615">
        <f t="shared" si="87"/>
        <v>65</v>
      </c>
      <c r="AB133" s="615">
        <f t="shared" si="87"/>
        <v>63</v>
      </c>
      <c r="AC133" s="392">
        <f t="shared" ref="AC133" si="88">AC92+AC120</f>
        <v>56</v>
      </c>
      <c r="AD133" s="398">
        <f t="shared" si="87"/>
        <v>56</v>
      </c>
      <c r="AE133" s="431">
        <f t="shared" si="37"/>
        <v>0</v>
      </c>
      <c r="AF133" s="334">
        <f t="shared" si="38"/>
        <v>-0.3</v>
      </c>
      <c r="AG133" s="732">
        <f t="shared" si="39"/>
        <v>0.47368421052631576</v>
      </c>
      <c r="AH133" s="752">
        <f t="shared" si="40"/>
        <v>58.333333333333336</v>
      </c>
      <c r="AI133" s="475"/>
      <c r="AJ133" s="475"/>
      <c r="AK133" s="475"/>
      <c r="AL133" s="475"/>
      <c r="AM133" s="12"/>
      <c r="AN133" s="12"/>
      <c r="AO133" s="12"/>
      <c r="AP133" s="12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  <c r="BQ133" s="1"/>
      <c r="BR133" s="1"/>
      <c r="BS133" s="1"/>
      <c r="BT133" s="1"/>
      <c r="BU133" s="1"/>
      <c r="BV133" s="1"/>
      <c r="BW133" s="1"/>
      <c r="BX133" s="1"/>
      <c r="BY133" s="1"/>
      <c r="BZ133" s="1"/>
      <c r="CA133" s="1"/>
      <c r="CB133" s="1"/>
      <c r="CC133" s="1"/>
      <c r="CD133" s="1"/>
      <c r="CE133" s="1"/>
      <c r="CF133" s="1"/>
      <c r="CG133" s="1"/>
      <c r="CH133" s="1"/>
      <c r="CI133" s="1"/>
      <c r="CJ133" s="1"/>
      <c r="CK133" s="1"/>
      <c r="CL133" s="1"/>
      <c r="CM133" s="1"/>
      <c r="CN133" s="1"/>
      <c r="CO133" s="1"/>
      <c r="CP133" s="1"/>
      <c r="CQ133" s="1"/>
      <c r="CR133" s="1"/>
      <c r="CS133" s="1"/>
      <c r="CT133" s="1"/>
      <c r="CU133" s="1"/>
      <c r="CV133" s="1"/>
      <c r="CW133" s="1"/>
      <c r="CX133" s="1"/>
      <c r="CY133" s="1"/>
      <c r="CZ133" s="1"/>
      <c r="DA133" s="1"/>
      <c r="DB133" s="1"/>
      <c r="DC133" s="1"/>
      <c r="DD133" s="1"/>
      <c r="DE133" s="1"/>
      <c r="DF133" s="1"/>
      <c r="DG133" s="1"/>
      <c r="DH133" s="1"/>
      <c r="DI133" s="1"/>
      <c r="DJ133" s="1"/>
      <c r="DK133" s="1"/>
      <c r="DL133" s="1"/>
      <c r="DM133" s="1"/>
      <c r="DN133" s="1"/>
      <c r="DO133" s="1"/>
      <c r="DP133" s="1"/>
      <c r="DQ133" s="1"/>
      <c r="DR133" s="1"/>
      <c r="DS133" s="1"/>
      <c r="DT133" s="1"/>
      <c r="DU133" s="1"/>
      <c r="DV133" s="1"/>
      <c r="DW133" s="1"/>
      <c r="DX133" s="1"/>
      <c r="DY133" s="1"/>
      <c r="DZ133" s="1"/>
      <c r="EA133" s="1"/>
      <c r="EB133" s="1"/>
      <c r="EC133" s="1"/>
      <c r="ED133" s="1"/>
      <c r="EE133" s="1"/>
      <c r="EF133" s="1"/>
      <c r="EG133" s="1"/>
      <c r="EH133" s="1"/>
      <c r="EI133" s="1"/>
      <c r="EJ133" s="1"/>
      <c r="EK133" s="1"/>
      <c r="EL133" s="1"/>
      <c r="EM133" s="1"/>
      <c r="EN133" s="1"/>
      <c r="EO133" s="1"/>
      <c r="EP133" s="1"/>
      <c r="EQ133" s="1"/>
      <c r="ER133" s="1"/>
      <c r="ES133" s="1"/>
      <c r="ET133" s="1"/>
      <c r="EU133" s="1"/>
      <c r="EV133" s="1"/>
      <c r="EW133" s="1"/>
      <c r="EX133" s="1"/>
      <c r="EY133" s="1"/>
      <c r="EZ133" s="1"/>
      <c r="FA133" s="1"/>
      <c r="FB133" s="1"/>
      <c r="FC133" s="1"/>
      <c r="FD133" s="1"/>
      <c r="FE133" s="1"/>
      <c r="FF133" s="1"/>
      <c r="FG133" s="1"/>
      <c r="FH133" s="1"/>
      <c r="FI133" s="1"/>
      <c r="FJ133" s="1"/>
      <c r="FK133" s="1"/>
      <c r="FL133" s="1"/>
      <c r="FM133" s="1"/>
      <c r="FN133" s="1"/>
      <c r="FO133" s="1"/>
      <c r="FP133" s="1"/>
      <c r="FQ133" s="1"/>
      <c r="FR133" s="1"/>
      <c r="FS133" s="1"/>
      <c r="FT133" s="1"/>
      <c r="FU133" s="1"/>
      <c r="FV133" s="1"/>
      <c r="FW133" s="1"/>
      <c r="FX133" s="1"/>
      <c r="FY133" s="1"/>
      <c r="FZ133" s="1"/>
      <c r="GA133" s="1"/>
    </row>
    <row r="134" spans="1:183" x14ac:dyDescent="0.2">
      <c r="A134" s="590" t="s">
        <v>98</v>
      </c>
      <c r="B134" s="331"/>
      <c r="C134" s="331"/>
      <c r="D134" s="332"/>
      <c r="E134" s="332"/>
      <c r="F134" s="331"/>
      <c r="G134" s="333"/>
      <c r="H134" s="333"/>
      <c r="I134" s="333"/>
      <c r="J134" s="331"/>
      <c r="K134" s="331"/>
      <c r="L134" s="331"/>
      <c r="M134" s="331"/>
      <c r="N134" s="386"/>
      <c r="O134" s="392"/>
      <c r="P134" s="331"/>
      <c r="Q134" s="385"/>
      <c r="R134" s="347"/>
      <c r="S134" s="347">
        <f>S93</f>
        <v>0</v>
      </c>
      <c r="T134" s="772">
        <f t="shared" ref="T134:AD134" si="89">T93</f>
        <v>0</v>
      </c>
      <c r="U134" s="771">
        <f t="shared" si="89"/>
        <v>0</v>
      </c>
      <c r="V134" s="616">
        <f t="shared" si="89"/>
        <v>0</v>
      </c>
      <c r="W134" s="616">
        <f t="shared" si="89"/>
        <v>0</v>
      </c>
      <c r="X134" s="616">
        <f t="shared" si="89"/>
        <v>0</v>
      </c>
      <c r="Y134" s="616">
        <f t="shared" si="89"/>
        <v>0</v>
      </c>
      <c r="Z134" s="616">
        <f t="shared" si="89"/>
        <v>0</v>
      </c>
      <c r="AA134" s="616">
        <f t="shared" si="89"/>
        <v>0</v>
      </c>
      <c r="AB134" s="616">
        <f t="shared" si="89"/>
        <v>0</v>
      </c>
      <c r="AC134" s="659">
        <f t="shared" ref="AC134" si="90">AC93</f>
        <v>2</v>
      </c>
      <c r="AD134" s="399">
        <f t="shared" si="89"/>
        <v>0</v>
      </c>
      <c r="AE134" s="431" t="str">
        <f t="shared" si="37"/>
        <v xml:space="preserve"> </v>
      </c>
      <c r="AF134" s="334" t="str">
        <f t="shared" si="38"/>
        <v/>
      </c>
      <c r="AG134" s="732" t="str">
        <f t="shared" si="39"/>
        <v xml:space="preserve">  </v>
      </c>
      <c r="AH134" s="752" t="str">
        <f t="shared" si="40"/>
        <v xml:space="preserve">  </v>
      </c>
      <c r="AI134" s="475"/>
      <c r="AJ134" s="475"/>
      <c r="AK134" s="475"/>
      <c r="AL134" s="475"/>
      <c r="AM134" s="12"/>
      <c r="AN134" s="12"/>
      <c r="AO134" s="12"/>
      <c r="AP134" s="12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  <c r="BQ134" s="1"/>
      <c r="BR134" s="1"/>
      <c r="BS134" s="1"/>
      <c r="BT134" s="1"/>
      <c r="BU134" s="1"/>
      <c r="BV134" s="1"/>
      <c r="BW134" s="1"/>
      <c r="BX134" s="1"/>
      <c r="BY134" s="1"/>
      <c r="BZ134" s="1"/>
      <c r="CA134" s="1"/>
      <c r="CB134" s="1"/>
      <c r="CC134" s="1"/>
      <c r="CD134" s="1"/>
      <c r="CE134" s="1"/>
      <c r="CF134" s="1"/>
      <c r="CG134" s="1"/>
      <c r="CH134" s="1"/>
      <c r="CI134" s="1"/>
      <c r="CJ134" s="1"/>
      <c r="CK134" s="1"/>
      <c r="CL134" s="1"/>
      <c r="CM134" s="1"/>
      <c r="CN134" s="1"/>
      <c r="CO134" s="1"/>
      <c r="CP134" s="1"/>
      <c r="CQ134" s="1"/>
      <c r="CR134" s="1"/>
      <c r="CS134" s="1"/>
      <c r="CT134" s="1"/>
      <c r="CU134" s="1"/>
      <c r="CV134" s="1"/>
      <c r="CW134" s="1"/>
      <c r="CX134" s="1"/>
      <c r="CY134" s="1"/>
      <c r="CZ134" s="1"/>
      <c r="DA134" s="1"/>
      <c r="DB134" s="1"/>
      <c r="DC134" s="1"/>
      <c r="DD134" s="1"/>
      <c r="DE134" s="1"/>
      <c r="DF134" s="1"/>
      <c r="DG134" s="1"/>
      <c r="DH134" s="1"/>
      <c r="DI134" s="1"/>
      <c r="DJ134" s="1"/>
      <c r="DK134" s="1"/>
      <c r="DL134" s="1"/>
      <c r="DM134" s="1"/>
      <c r="DN134" s="1"/>
      <c r="DO134" s="1"/>
      <c r="DP134" s="1"/>
      <c r="DQ134" s="1"/>
      <c r="DR134" s="1"/>
      <c r="DS134" s="1"/>
      <c r="DT134" s="1"/>
      <c r="DU134" s="1"/>
      <c r="DV134" s="1"/>
      <c r="DW134" s="1"/>
      <c r="DX134" s="1"/>
      <c r="DY134" s="1"/>
      <c r="DZ134" s="1"/>
      <c r="EA134" s="1"/>
      <c r="EB134" s="1"/>
      <c r="EC134" s="1"/>
      <c r="ED134" s="1"/>
      <c r="EE134" s="1"/>
      <c r="EF134" s="1"/>
      <c r="EG134" s="1"/>
      <c r="EH134" s="1"/>
      <c r="EI134" s="1"/>
      <c r="EJ134" s="1"/>
      <c r="EK134" s="1"/>
      <c r="EL134" s="1"/>
      <c r="EM134" s="1"/>
      <c r="EN134" s="1"/>
      <c r="EO134" s="1"/>
      <c r="EP134" s="1"/>
      <c r="EQ134" s="1"/>
      <c r="ER134" s="1"/>
      <c r="ES134" s="1"/>
      <c r="ET134" s="1"/>
      <c r="EU134" s="1"/>
      <c r="EV134" s="1"/>
      <c r="EW134" s="1"/>
      <c r="EX134" s="1"/>
      <c r="EY134" s="1"/>
      <c r="EZ134" s="1"/>
      <c r="FA134" s="1"/>
      <c r="FB134" s="1"/>
      <c r="FC134" s="1"/>
      <c r="FD134" s="1"/>
      <c r="FE134" s="1"/>
      <c r="FF134" s="1"/>
      <c r="FG134" s="1"/>
      <c r="FH134" s="1"/>
      <c r="FI134" s="1"/>
      <c r="FJ134" s="1"/>
      <c r="FK134" s="1"/>
      <c r="FL134" s="1"/>
      <c r="FM134" s="1"/>
      <c r="FN134" s="1"/>
      <c r="FO134" s="1"/>
      <c r="FP134" s="1"/>
      <c r="FQ134" s="1"/>
      <c r="FR134" s="1"/>
      <c r="FS134" s="1"/>
      <c r="FT134" s="1"/>
      <c r="FU134" s="1"/>
      <c r="FV134" s="1"/>
      <c r="FW134" s="1"/>
      <c r="FX134" s="1"/>
      <c r="FY134" s="1"/>
      <c r="FZ134" s="1"/>
      <c r="GA134" s="1"/>
    </row>
    <row r="135" spans="1:183" x14ac:dyDescent="0.2">
      <c r="A135" s="591" t="s">
        <v>45</v>
      </c>
      <c r="B135" s="337">
        <v>225</v>
      </c>
      <c r="C135" s="338">
        <v>228</v>
      </c>
      <c r="D135" s="339">
        <v>229</v>
      </c>
      <c r="E135" s="340">
        <v>235</v>
      </c>
      <c r="F135" s="337">
        <v>211</v>
      </c>
      <c r="G135" s="341">
        <v>227</v>
      </c>
      <c r="H135" s="221">
        <v>211</v>
      </c>
      <c r="I135" s="342">
        <v>210</v>
      </c>
      <c r="J135" s="343">
        <v>176</v>
      </c>
      <c r="K135" s="344">
        <v>140</v>
      </c>
      <c r="L135" s="337">
        <v>158</v>
      </c>
      <c r="M135" s="337">
        <v>127</v>
      </c>
      <c r="N135" s="387">
        <v>93</v>
      </c>
      <c r="O135" s="343">
        <v>103</v>
      </c>
      <c r="P135" s="390">
        <v>90</v>
      </c>
      <c r="Q135" s="640">
        <v>76</v>
      </c>
      <c r="R135" s="467">
        <v>58</v>
      </c>
      <c r="S135" s="467">
        <v>68</v>
      </c>
      <c r="T135" s="467">
        <v>91</v>
      </c>
      <c r="U135" s="390">
        <v>68</v>
      </c>
      <c r="V135" s="345">
        <v>82</v>
      </c>
      <c r="W135" s="345">
        <v>89</v>
      </c>
      <c r="X135" s="345">
        <v>83</v>
      </c>
      <c r="Y135" s="345">
        <v>70</v>
      </c>
      <c r="Z135" s="345">
        <v>70</v>
      </c>
      <c r="AA135" s="345">
        <v>62</v>
      </c>
      <c r="AB135" s="345">
        <v>23</v>
      </c>
      <c r="AC135" s="629">
        <v>31</v>
      </c>
      <c r="AD135" s="456">
        <v>30</v>
      </c>
      <c r="AE135" s="432">
        <f t="shared" si="37"/>
        <v>-3.2258064516129031E-2</v>
      </c>
      <c r="AF135" s="348">
        <f t="shared" si="38"/>
        <v>-0.5714285714285714</v>
      </c>
      <c r="AG135" s="733">
        <f t="shared" si="39"/>
        <v>-0.67032967032967028</v>
      </c>
      <c r="AH135" s="753">
        <f t="shared" si="40"/>
        <v>28</v>
      </c>
      <c r="AI135" s="475"/>
      <c r="AJ135" s="475"/>
      <c r="AK135" s="475"/>
      <c r="AL135" s="475"/>
      <c r="AM135" s="12"/>
      <c r="AN135" s="12"/>
      <c r="AO135" s="12"/>
      <c r="AP135" s="12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  <c r="BQ135" s="1"/>
      <c r="BR135" s="1"/>
      <c r="BS135" s="1"/>
      <c r="BT135" s="1"/>
      <c r="BU135" s="1"/>
      <c r="BV135" s="1"/>
      <c r="BW135" s="1"/>
      <c r="BX135" s="1"/>
      <c r="BY135" s="1"/>
      <c r="BZ135" s="1"/>
      <c r="CA135" s="1"/>
      <c r="CB135" s="1"/>
      <c r="CC135" s="1"/>
      <c r="CD135" s="1"/>
      <c r="CE135" s="1"/>
      <c r="CF135" s="1"/>
      <c r="CG135" s="1"/>
      <c r="CH135" s="1"/>
      <c r="CI135" s="1"/>
      <c r="CJ135" s="1"/>
      <c r="CK135" s="1"/>
      <c r="CL135" s="1"/>
      <c r="CM135" s="1"/>
      <c r="CN135" s="1"/>
      <c r="CO135" s="1"/>
      <c r="CP135" s="1"/>
      <c r="CQ135" s="1"/>
      <c r="CR135" s="1"/>
      <c r="CS135" s="1"/>
      <c r="CT135" s="1"/>
      <c r="CU135" s="1"/>
      <c r="CV135" s="1"/>
      <c r="CW135" s="1"/>
      <c r="CX135" s="1"/>
      <c r="CY135" s="1"/>
      <c r="CZ135" s="1"/>
      <c r="DA135" s="1"/>
      <c r="DB135" s="1"/>
      <c r="DC135" s="1"/>
      <c r="DD135" s="1"/>
      <c r="DE135" s="1"/>
      <c r="DF135" s="1"/>
      <c r="DG135" s="1"/>
      <c r="DH135" s="1"/>
      <c r="DI135" s="1"/>
      <c r="DJ135" s="1"/>
      <c r="DK135" s="1"/>
      <c r="DL135" s="1"/>
      <c r="DM135" s="1"/>
      <c r="DN135" s="1"/>
      <c r="DO135" s="1"/>
      <c r="DP135" s="1"/>
      <c r="DQ135" s="1"/>
      <c r="DR135" s="1"/>
      <c r="DS135" s="1"/>
      <c r="DT135" s="1"/>
      <c r="DU135" s="1"/>
      <c r="DV135" s="1"/>
      <c r="DW135" s="1"/>
      <c r="DX135" s="1"/>
      <c r="DY135" s="1"/>
      <c r="DZ135" s="1"/>
      <c r="EA135" s="1"/>
      <c r="EB135" s="1"/>
      <c r="EC135" s="1"/>
      <c r="ED135" s="1"/>
      <c r="EE135" s="1"/>
      <c r="EF135" s="1"/>
      <c r="EG135" s="1"/>
      <c r="EH135" s="1"/>
      <c r="EI135" s="1"/>
      <c r="EJ135" s="1"/>
      <c r="EK135" s="1"/>
      <c r="EL135" s="1"/>
      <c r="EM135" s="1"/>
      <c r="EN135" s="1"/>
      <c r="EO135" s="1"/>
      <c r="EP135" s="1"/>
      <c r="EQ135" s="1"/>
      <c r="ER135" s="1"/>
      <c r="ES135" s="1"/>
      <c r="ET135" s="1"/>
      <c r="EU135" s="1"/>
      <c r="EV135" s="1"/>
      <c r="EW135" s="1"/>
      <c r="EX135" s="1"/>
      <c r="EY135" s="1"/>
      <c r="EZ135" s="1"/>
      <c r="FA135" s="1"/>
      <c r="FB135" s="1"/>
      <c r="FC135" s="1"/>
      <c r="FD135" s="1"/>
      <c r="FE135" s="1"/>
      <c r="FF135" s="1"/>
      <c r="FG135" s="1"/>
      <c r="FH135" s="1"/>
      <c r="FI135" s="1"/>
      <c r="FJ135" s="1"/>
      <c r="FK135" s="1"/>
      <c r="FL135" s="1"/>
      <c r="FM135" s="1"/>
      <c r="FN135" s="1"/>
      <c r="FO135" s="1"/>
      <c r="FP135" s="1"/>
      <c r="FQ135" s="1"/>
      <c r="FR135" s="1"/>
      <c r="FS135" s="1"/>
      <c r="FT135" s="1"/>
      <c r="FU135" s="1"/>
      <c r="FV135" s="1"/>
      <c r="FW135" s="1"/>
      <c r="FX135" s="1"/>
      <c r="FY135" s="1"/>
      <c r="FZ135" s="1"/>
      <c r="GA135" s="1"/>
    </row>
    <row r="136" spans="1:183" ht="12.75" thickBot="1" x14ac:dyDescent="0.25">
      <c r="A136" s="592" t="s">
        <v>55</v>
      </c>
      <c r="B136" s="319">
        <f t="shared" ref="B136:AD136" si="91">+B135+B128+B117+B113+B107+B100</f>
        <v>432</v>
      </c>
      <c r="C136" s="320">
        <f t="shared" si="91"/>
        <v>437</v>
      </c>
      <c r="D136" s="321">
        <f t="shared" si="91"/>
        <v>414</v>
      </c>
      <c r="E136" s="322">
        <f t="shared" si="91"/>
        <v>396</v>
      </c>
      <c r="F136" s="319">
        <f t="shared" si="91"/>
        <v>420</v>
      </c>
      <c r="G136" s="323">
        <f t="shared" si="91"/>
        <v>470</v>
      </c>
      <c r="H136" s="324">
        <f t="shared" si="91"/>
        <v>502</v>
      </c>
      <c r="I136" s="325">
        <f t="shared" si="91"/>
        <v>482</v>
      </c>
      <c r="J136" s="326">
        <f t="shared" si="91"/>
        <v>467</v>
      </c>
      <c r="K136" s="327">
        <f t="shared" si="91"/>
        <v>440</v>
      </c>
      <c r="L136" s="319">
        <f t="shared" si="91"/>
        <v>471</v>
      </c>
      <c r="M136" s="319">
        <f t="shared" si="91"/>
        <v>513</v>
      </c>
      <c r="N136" s="327">
        <f t="shared" si="91"/>
        <v>460</v>
      </c>
      <c r="O136" s="326">
        <f t="shared" si="91"/>
        <v>506</v>
      </c>
      <c r="P136" s="329">
        <f t="shared" si="91"/>
        <v>551</v>
      </c>
      <c r="Q136" s="327">
        <f t="shared" si="91"/>
        <v>567</v>
      </c>
      <c r="R136" s="328">
        <f t="shared" si="91"/>
        <v>587</v>
      </c>
      <c r="S136" s="328">
        <f t="shared" si="91"/>
        <v>639</v>
      </c>
      <c r="T136" s="328">
        <f t="shared" si="91"/>
        <v>773</v>
      </c>
      <c r="U136" s="329">
        <f t="shared" si="91"/>
        <v>822</v>
      </c>
      <c r="V136" s="329">
        <f t="shared" si="91"/>
        <v>887</v>
      </c>
      <c r="W136" s="329">
        <f t="shared" si="91"/>
        <v>932</v>
      </c>
      <c r="X136" s="329">
        <f t="shared" si="91"/>
        <v>917</v>
      </c>
      <c r="Y136" s="329">
        <f t="shared" si="91"/>
        <v>931</v>
      </c>
      <c r="Z136" s="614">
        <f t="shared" si="91"/>
        <v>974</v>
      </c>
      <c r="AA136" s="194">
        <f t="shared" si="91"/>
        <v>875</v>
      </c>
      <c r="AB136" s="319">
        <f t="shared" si="91"/>
        <v>745</v>
      </c>
      <c r="AC136" s="326">
        <f t="shared" si="91"/>
        <v>749</v>
      </c>
      <c r="AD136" s="328">
        <f>+AD135+AD128+AD117+AD113+AD107+AD100</f>
        <v>737</v>
      </c>
      <c r="AE136" s="433">
        <f t="shared" si="37"/>
        <v>-1.602136181575434E-2</v>
      </c>
      <c r="AF136" s="330">
        <f t="shared" si="38"/>
        <v>-0.20837808807733621</v>
      </c>
      <c r="AG136" s="330">
        <f t="shared" si="39"/>
        <v>-4.6571798188874518E-2</v>
      </c>
      <c r="AH136" s="754">
        <f t="shared" si="40"/>
        <v>743.66666666666663</v>
      </c>
    </row>
    <row r="137" spans="1:183" ht="13.5" thickTop="1" thickBot="1" x14ac:dyDescent="0.25">
      <c r="A137" s="593"/>
      <c r="B137" s="283"/>
      <c r="C137" s="283"/>
      <c r="D137" s="284"/>
      <c r="E137" s="284"/>
      <c r="F137" s="283"/>
      <c r="G137" s="285"/>
      <c r="H137" s="285"/>
      <c r="I137" s="285"/>
      <c r="J137" s="283"/>
      <c r="K137" s="283"/>
      <c r="L137" s="283"/>
      <c r="M137" s="283"/>
      <c r="N137" s="283"/>
      <c r="O137" s="283"/>
      <c r="P137" s="283"/>
      <c r="Q137" s="283"/>
      <c r="R137" s="283"/>
      <c r="S137" s="283"/>
      <c r="T137" s="283"/>
      <c r="U137" s="283"/>
      <c r="V137" s="283"/>
      <c r="W137" s="283"/>
      <c r="X137" s="283"/>
      <c r="Y137" s="283"/>
      <c r="Z137" s="283"/>
      <c r="AA137" s="283"/>
      <c r="AB137" s="283"/>
      <c r="AC137" s="283"/>
      <c r="AD137" s="283"/>
      <c r="AE137" s="286" t="str">
        <f t="shared" si="37"/>
        <v xml:space="preserve"> </v>
      </c>
      <c r="AF137" s="286" t="str">
        <f t="shared" si="38"/>
        <v/>
      </c>
      <c r="AG137" s="286" t="str">
        <f t="shared" si="39"/>
        <v xml:space="preserve">  </v>
      </c>
      <c r="AH137" s="755" t="str">
        <f t="shared" si="40"/>
        <v xml:space="preserve">  </v>
      </c>
    </row>
    <row r="138" spans="1:183" ht="14.25" thickTop="1" thickBot="1" x14ac:dyDescent="0.25">
      <c r="A138" s="594" t="s">
        <v>56</v>
      </c>
      <c r="B138" s="293">
        <f t="shared" ref="B138:AD138" si="92">+B136+B78</f>
        <v>5726</v>
      </c>
      <c r="C138" s="293">
        <f t="shared" si="92"/>
        <v>5828</v>
      </c>
      <c r="D138" s="294">
        <f t="shared" si="92"/>
        <v>5948</v>
      </c>
      <c r="E138" s="294">
        <f t="shared" si="92"/>
        <v>5932</v>
      </c>
      <c r="F138" s="293">
        <f t="shared" si="92"/>
        <v>6303</v>
      </c>
      <c r="G138" s="295">
        <f t="shared" si="92"/>
        <v>6530</v>
      </c>
      <c r="H138" s="295">
        <f t="shared" si="92"/>
        <v>6708</v>
      </c>
      <c r="I138" s="295">
        <f t="shared" si="92"/>
        <v>6681</v>
      </c>
      <c r="J138" s="293">
        <f t="shared" si="92"/>
        <v>6833</v>
      </c>
      <c r="K138" s="293">
        <f t="shared" si="92"/>
        <v>6877</v>
      </c>
      <c r="L138" s="293">
        <f t="shared" si="92"/>
        <v>7262</v>
      </c>
      <c r="M138" s="296">
        <f t="shared" si="92"/>
        <v>7454</v>
      </c>
      <c r="N138" s="388">
        <f t="shared" si="92"/>
        <v>7741</v>
      </c>
      <c r="O138" s="393">
        <f t="shared" si="92"/>
        <v>8063</v>
      </c>
      <c r="P138" s="297">
        <f t="shared" si="92"/>
        <v>8257</v>
      </c>
      <c r="Q138" s="388">
        <f t="shared" si="92"/>
        <v>8459</v>
      </c>
      <c r="R138" s="299">
        <f t="shared" si="92"/>
        <v>8556</v>
      </c>
      <c r="S138" s="299">
        <f t="shared" si="92"/>
        <v>8643</v>
      </c>
      <c r="T138" s="299">
        <f>+T136+T78</f>
        <v>8770</v>
      </c>
      <c r="U138" s="641">
        <f t="shared" si="92"/>
        <v>8671</v>
      </c>
      <c r="V138" s="293">
        <f t="shared" si="92"/>
        <v>8748</v>
      </c>
      <c r="W138" s="293">
        <f t="shared" si="92"/>
        <v>8714</v>
      </c>
      <c r="X138" s="293">
        <f t="shared" si="92"/>
        <v>8567</v>
      </c>
      <c r="Y138" s="293">
        <f t="shared" si="92"/>
        <v>8617</v>
      </c>
      <c r="Z138" s="296">
        <f t="shared" si="92"/>
        <v>8124</v>
      </c>
      <c r="AA138" s="296">
        <f t="shared" si="92"/>
        <v>7570</v>
      </c>
      <c r="AB138" s="296">
        <f t="shared" si="92"/>
        <v>7123</v>
      </c>
      <c r="AC138" s="628">
        <f t="shared" ref="AC138" si="93">+AC136+AC78</f>
        <v>7030</v>
      </c>
      <c r="AD138" s="299">
        <f t="shared" si="92"/>
        <v>7025</v>
      </c>
      <c r="AE138" s="434">
        <f t="shared" si="37"/>
        <v>-7.1123755334281653E-4</v>
      </c>
      <c r="AF138" s="298">
        <f>IF(AD138&gt;20,(AD138-Y138)/Y138,"")</f>
        <v>-0.18475107345944064</v>
      </c>
      <c r="AG138" s="298">
        <f>IF(T138=0,"  ",IF(AD138&gt;20,(AD138-T138)/T138," "))</f>
        <v>-0.19897377423033066</v>
      </c>
      <c r="AH138" s="756">
        <f>IF(AB138=0,"  ",IF(AB138=0,"  ",AVERAGE(AB138:AD138)))</f>
        <v>7059.333333333333</v>
      </c>
    </row>
    <row r="139" spans="1:183" ht="12.75" thickTop="1" x14ac:dyDescent="0.2">
      <c r="A139" s="595" t="s">
        <v>91</v>
      </c>
      <c r="B139" s="287"/>
      <c r="C139" s="287"/>
      <c r="D139" s="596"/>
      <c r="E139" s="596"/>
      <c r="F139" s="597"/>
      <c r="G139" s="597"/>
      <c r="H139" s="598"/>
      <c r="I139" s="598"/>
      <c r="J139" s="598"/>
      <c r="K139" s="599"/>
      <c r="L139" s="600"/>
      <c r="M139" s="782"/>
      <c r="N139" s="782"/>
      <c r="O139" s="782"/>
      <c r="P139" s="782"/>
      <c r="Q139" s="782"/>
      <c r="R139" s="599"/>
      <c r="S139" s="599"/>
      <c r="T139" s="599"/>
      <c r="U139" s="599"/>
      <c r="V139" s="599"/>
      <c r="W139" s="599"/>
      <c r="X139" s="599"/>
      <c r="Y139" s="599"/>
      <c r="Z139" s="599"/>
      <c r="AA139" s="599"/>
      <c r="AB139" s="599"/>
      <c r="AC139" s="599"/>
      <c r="AD139" s="599"/>
      <c r="AE139" s="601"/>
      <c r="AF139" s="602"/>
      <c r="AG139" s="603"/>
      <c r="AH139" s="604"/>
    </row>
    <row r="140" spans="1:183" x14ac:dyDescent="0.2">
      <c r="A140" s="595" t="s">
        <v>92</v>
      </c>
      <c r="B140" s="605"/>
      <c r="C140" s="605"/>
      <c r="D140" s="606"/>
      <c r="E140" s="606"/>
      <c r="F140" s="287"/>
      <c r="G140" s="287"/>
      <c r="H140" s="607"/>
      <c r="I140" s="607"/>
      <c r="J140" s="608"/>
      <c r="K140" s="607"/>
      <c r="L140" s="609"/>
      <c r="M140" s="607"/>
      <c r="N140" s="607"/>
      <c r="O140" s="610"/>
      <c r="P140" s="610"/>
      <c r="Q140" s="610"/>
      <c r="R140" s="610"/>
      <c r="S140" s="610"/>
      <c r="T140" s="610"/>
      <c r="U140" s="610"/>
      <c r="V140" s="610"/>
      <c r="W140" s="610"/>
      <c r="X140" s="610"/>
      <c r="Y140" s="610"/>
      <c r="Z140" s="610"/>
      <c r="AA140" s="610"/>
      <c r="AB140" s="610"/>
      <c r="AC140" s="610"/>
      <c r="AD140" s="610"/>
      <c r="AE140" s="601"/>
      <c r="AF140" s="602"/>
      <c r="AG140" s="601"/>
    </row>
    <row r="141" spans="1:183" ht="14.25" x14ac:dyDescent="0.2">
      <c r="A141" s="611" t="s">
        <v>95</v>
      </c>
      <c r="X141" s="291"/>
      <c r="Y141" s="291"/>
      <c r="Z141" s="291"/>
      <c r="AA141" s="291"/>
      <c r="AB141" s="291"/>
      <c r="AC141" s="291"/>
      <c r="AD141" s="291"/>
    </row>
    <row r="142" spans="1:183" ht="15" x14ac:dyDescent="0.25">
      <c r="A142" s="611" t="s">
        <v>94</v>
      </c>
    </row>
    <row r="143" spans="1:183" x14ac:dyDescent="0.2">
      <c r="A143" s="611"/>
    </row>
  </sheetData>
  <sortState xmlns:xlrd2="http://schemas.microsoft.com/office/spreadsheetml/2017/richdata2" ref="A113:GD120">
    <sortCondition ref="A113:A120"/>
  </sortState>
  <mergeCells count="3">
    <mergeCell ref="M139:Q139"/>
    <mergeCell ref="A2:AH2"/>
    <mergeCell ref="A81:AH81"/>
  </mergeCells>
  <printOptions horizontalCentered="1"/>
  <pageMargins left="0.2" right="0.2" top="0.5" bottom="0.5" header="0.67" footer="0.25"/>
  <pageSetup scale="80" orientation="portrait" r:id="rId1"/>
  <headerFooter alignWithMargins="0">
    <oddFooter>&amp;L&amp;"Times New Roman,Regular"&amp;8Source: Fall EIS File&amp;C&amp;"Times New Roman,Bold"&amp;11 C-1.0&amp;R&amp;P of &amp;N</oddFooter>
  </headerFooter>
  <rowBreaks count="1" manualBreakCount="1">
    <brk id="79" max="3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23D2ED-DD58-40F7-BEEE-8620A79F02F3}">
  <dimension ref="A1:FX66"/>
  <sheetViews>
    <sheetView showGridLines="0" zoomScaleNormal="100" zoomScaleSheetLayoutView="75" workbookViewId="0">
      <pane xSplit="19" topLeftCell="T1" activePane="topRight" state="frozen"/>
      <selection pane="topRight" activeCell="AF38" sqref="A38:AF38"/>
    </sheetView>
  </sheetViews>
  <sheetFormatPr defaultRowHeight="12.75" x14ac:dyDescent="0.2"/>
  <cols>
    <col min="1" max="1" width="49.28515625" style="289" customWidth="1"/>
    <col min="2" max="7" width="7.7109375" style="289" hidden="1" customWidth="1"/>
    <col min="8" max="11" width="7.7109375" style="612" hidden="1" customWidth="1"/>
    <col min="12" max="12" width="7.7109375" style="613" hidden="1" customWidth="1"/>
    <col min="13" max="14" width="7.7109375" style="612" hidden="1" customWidth="1"/>
    <col min="15" max="16" width="7.7109375" style="290" hidden="1" customWidth="1"/>
    <col min="17" max="17" width="6.7109375" style="290" hidden="1" customWidth="1"/>
    <col min="18" max="18" width="7.42578125" style="290" hidden="1" customWidth="1"/>
    <col min="19" max="19" width="6.7109375" style="290" hidden="1" customWidth="1"/>
    <col min="20" max="20" width="8.28515625" style="290" customWidth="1"/>
    <col min="21" max="24" width="8.28515625" style="290" hidden="1" customWidth="1"/>
    <col min="25" max="30" width="8.28515625" style="290" customWidth="1"/>
    <col min="31" max="31" width="7.85546875" style="491" customWidth="1"/>
    <col min="32" max="32" width="9.42578125" style="302" customWidth="1"/>
    <col min="33" max="34" width="9.140625" style="489" customWidth="1"/>
    <col min="35" max="39" width="9.140625" style="17" customWidth="1"/>
    <col min="40" max="16384" width="9.140625" style="8"/>
  </cols>
  <sheetData>
    <row r="1" spans="1:180" ht="15.75" x14ac:dyDescent="0.25">
      <c r="A1" s="666" t="s">
        <v>132</v>
      </c>
      <c r="B1" s="492"/>
      <c r="C1" s="492"/>
      <c r="D1" s="493"/>
      <c r="E1" s="493"/>
      <c r="F1" s="494"/>
      <c r="G1" s="493"/>
      <c r="H1" s="495"/>
      <c r="I1" s="495"/>
      <c r="J1" s="495"/>
      <c r="K1" s="495"/>
      <c r="L1" s="496"/>
      <c r="M1" s="495"/>
      <c r="N1" s="495"/>
      <c r="O1" s="495"/>
      <c r="P1" s="495"/>
      <c r="Q1" s="495"/>
      <c r="R1" s="495"/>
      <c r="S1" s="495"/>
      <c r="T1" s="495"/>
      <c r="U1" s="495"/>
      <c r="V1" s="495"/>
      <c r="W1" s="495"/>
      <c r="X1" s="495"/>
      <c r="Y1" s="495"/>
      <c r="Z1" s="495"/>
      <c r="AA1" s="495"/>
      <c r="AB1" s="495"/>
      <c r="AC1" s="495"/>
      <c r="AD1" s="495"/>
      <c r="AE1" s="470"/>
      <c r="AF1" s="784"/>
      <c r="AG1" s="471"/>
      <c r="AH1" s="471"/>
      <c r="AI1" s="306"/>
      <c r="AJ1" s="306"/>
      <c r="AK1" s="306"/>
      <c r="AL1" s="306"/>
      <c r="AM1" s="306"/>
      <c r="AN1" s="304"/>
      <c r="AO1" s="304"/>
      <c r="AP1" s="304"/>
      <c r="AQ1" s="304"/>
      <c r="AR1" s="304"/>
      <c r="AS1" s="304"/>
      <c r="AT1" s="304"/>
      <c r="AU1" s="304"/>
      <c r="AV1" s="304"/>
      <c r="AW1" s="304"/>
      <c r="AX1" s="304"/>
      <c r="AY1" s="304"/>
      <c r="AZ1" s="304"/>
      <c r="BA1" s="304"/>
      <c r="BB1" s="304"/>
      <c r="BC1" s="304"/>
      <c r="BD1" s="304"/>
      <c r="BE1" s="304"/>
      <c r="BF1" s="304"/>
      <c r="BG1" s="304"/>
      <c r="BH1" s="304"/>
      <c r="BI1" s="304"/>
      <c r="BJ1" s="304"/>
      <c r="BK1" s="304"/>
      <c r="BL1" s="304"/>
      <c r="BM1" s="304"/>
      <c r="BN1" s="304"/>
      <c r="BO1" s="304"/>
      <c r="BP1" s="304"/>
      <c r="BQ1" s="304"/>
      <c r="BR1" s="304"/>
      <c r="BS1" s="304"/>
      <c r="BT1" s="304"/>
      <c r="BU1" s="304"/>
      <c r="BV1" s="304"/>
      <c r="BW1" s="304"/>
      <c r="BX1" s="304"/>
      <c r="BY1" s="304"/>
      <c r="BZ1" s="304"/>
      <c r="CA1" s="304"/>
      <c r="CB1" s="304"/>
      <c r="CC1" s="304"/>
      <c r="CD1" s="304"/>
      <c r="CE1" s="304"/>
      <c r="CF1" s="304"/>
      <c r="CG1" s="304"/>
      <c r="CH1" s="304"/>
      <c r="CI1" s="304"/>
      <c r="CJ1" s="304"/>
      <c r="CK1" s="304"/>
      <c r="CL1" s="304"/>
      <c r="CM1" s="304"/>
      <c r="CN1" s="304"/>
      <c r="CO1" s="304"/>
      <c r="CP1" s="304"/>
      <c r="CQ1" s="304"/>
      <c r="CR1" s="304"/>
      <c r="CS1" s="304"/>
      <c r="CT1" s="304"/>
      <c r="CU1" s="304"/>
      <c r="CV1" s="304"/>
      <c r="CW1" s="304"/>
      <c r="CX1" s="304"/>
      <c r="CY1" s="304"/>
      <c r="CZ1" s="304"/>
      <c r="DA1" s="304"/>
      <c r="DB1" s="304"/>
      <c r="DC1" s="304"/>
      <c r="DD1" s="304"/>
      <c r="DE1" s="304"/>
      <c r="DF1" s="304"/>
      <c r="DG1" s="304"/>
      <c r="DH1" s="304"/>
      <c r="DI1" s="304"/>
      <c r="DJ1" s="304"/>
      <c r="DK1" s="304"/>
      <c r="DL1" s="304"/>
      <c r="DM1" s="304"/>
      <c r="DN1" s="304"/>
      <c r="DO1" s="304"/>
      <c r="DP1" s="304"/>
      <c r="DQ1" s="304"/>
      <c r="DR1" s="304"/>
      <c r="DS1" s="304"/>
      <c r="DT1" s="304"/>
      <c r="DU1" s="304"/>
      <c r="DV1" s="304"/>
      <c r="DW1" s="304"/>
      <c r="DX1" s="304"/>
      <c r="DY1" s="304"/>
      <c r="DZ1" s="304"/>
      <c r="EA1" s="304"/>
      <c r="EB1" s="304"/>
      <c r="EC1" s="304"/>
      <c r="ED1" s="304"/>
      <c r="EE1" s="304"/>
      <c r="EF1" s="304"/>
      <c r="EG1" s="304"/>
      <c r="EH1" s="304"/>
      <c r="EI1" s="304"/>
      <c r="EJ1" s="304"/>
      <c r="EK1" s="304"/>
      <c r="EL1" s="304"/>
      <c r="EM1" s="304"/>
      <c r="EN1" s="304"/>
      <c r="EO1" s="304"/>
      <c r="EP1" s="304"/>
      <c r="EQ1" s="304"/>
      <c r="ER1" s="304"/>
      <c r="ES1" s="304"/>
      <c r="ET1" s="304"/>
      <c r="EU1" s="304"/>
      <c r="EV1" s="304"/>
      <c r="EW1" s="304"/>
      <c r="EX1" s="304"/>
      <c r="EY1" s="304"/>
      <c r="EZ1" s="304"/>
      <c r="FA1" s="304"/>
      <c r="FB1" s="304"/>
      <c r="FC1" s="304"/>
      <c r="FD1" s="304"/>
      <c r="FE1" s="304"/>
      <c r="FF1" s="304"/>
      <c r="FG1" s="304"/>
      <c r="FH1" s="304"/>
      <c r="FI1" s="304"/>
      <c r="FJ1" s="304"/>
      <c r="FK1" s="304"/>
      <c r="FL1" s="304"/>
      <c r="FM1" s="304"/>
      <c r="FN1" s="304"/>
      <c r="FO1" s="304"/>
      <c r="FP1" s="304"/>
      <c r="FQ1" s="304"/>
      <c r="FR1" s="304"/>
      <c r="FS1" s="304"/>
      <c r="FT1" s="304"/>
      <c r="FU1" s="304"/>
      <c r="FV1" s="304"/>
      <c r="FW1" s="304"/>
      <c r="FX1" s="304"/>
    </row>
    <row r="2" spans="1:180" ht="9.75" customHeight="1" x14ac:dyDescent="0.25">
      <c r="A2" s="783"/>
      <c r="B2" s="783"/>
      <c r="C2" s="783"/>
      <c r="D2" s="783"/>
      <c r="E2" s="783"/>
      <c r="F2" s="783"/>
      <c r="G2" s="783"/>
      <c r="H2" s="783"/>
      <c r="I2" s="783"/>
      <c r="J2" s="783"/>
      <c r="K2" s="783"/>
      <c r="L2" s="783"/>
      <c r="M2" s="783"/>
      <c r="N2" s="783"/>
      <c r="O2" s="783"/>
      <c r="P2" s="783"/>
      <c r="Q2" s="783"/>
      <c r="R2" s="783"/>
      <c r="S2" s="783"/>
      <c r="T2" s="783"/>
      <c r="U2" s="783"/>
      <c r="V2" s="783"/>
      <c r="W2" s="783"/>
      <c r="X2" s="783"/>
      <c r="Y2" s="783"/>
      <c r="Z2" s="783"/>
      <c r="AA2" s="783"/>
      <c r="AB2" s="783"/>
      <c r="AC2" s="783"/>
      <c r="AD2" s="783"/>
      <c r="AE2" s="470"/>
      <c r="AF2" s="784"/>
      <c r="AG2" s="471"/>
      <c r="AH2" s="471"/>
      <c r="AI2" s="306"/>
      <c r="AJ2" s="306"/>
      <c r="AK2" s="306"/>
      <c r="AL2" s="306"/>
      <c r="AM2" s="306"/>
      <c r="AN2" s="304"/>
      <c r="AO2" s="304"/>
      <c r="AP2" s="304"/>
      <c r="AQ2" s="304"/>
      <c r="AR2" s="304"/>
      <c r="AS2" s="304"/>
      <c r="AT2" s="304"/>
      <c r="AU2" s="304"/>
      <c r="AV2" s="304"/>
      <c r="AW2" s="304"/>
      <c r="AX2" s="304"/>
      <c r="AY2" s="304"/>
      <c r="AZ2" s="304"/>
      <c r="BA2" s="304"/>
      <c r="BB2" s="304"/>
      <c r="BC2" s="304"/>
      <c r="BD2" s="304"/>
      <c r="BE2" s="304"/>
      <c r="BF2" s="304"/>
      <c r="BG2" s="304"/>
      <c r="BH2" s="304"/>
      <c r="BI2" s="304"/>
      <c r="BJ2" s="304"/>
      <c r="BK2" s="304"/>
      <c r="BL2" s="304"/>
      <c r="BM2" s="304"/>
      <c r="BN2" s="304"/>
      <c r="BO2" s="304"/>
      <c r="BP2" s="304"/>
      <c r="BQ2" s="304"/>
      <c r="BR2" s="304"/>
      <c r="BS2" s="304"/>
      <c r="BT2" s="304"/>
      <c r="BU2" s="304"/>
      <c r="BV2" s="304"/>
      <c r="BW2" s="304"/>
      <c r="BX2" s="304"/>
      <c r="BY2" s="304"/>
      <c r="BZ2" s="304"/>
      <c r="CA2" s="304"/>
      <c r="CB2" s="304"/>
      <c r="CC2" s="304"/>
      <c r="CD2" s="304"/>
      <c r="CE2" s="304"/>
      <c r="CF2" s="304"/>
      <c r="CG2" s="304"/>
      <c r="CH2" s="304"/>
      <c r="CI2" s="304"/>
      <c r="CJ2" s="304"/>
      <c r="CK2" s="304"/>
      <c r="CL2" s="304"/>
      <c r="CM2" s="304"/>
      <c r="CN2" s="304"/>
      <c r="CO2" s="304"/>
      <c r="CP2" s="304"/>
      <c r="CQ2" s="304"/>
      <c r="CR2" s="304"/>
      <c r="CS2" s="304"/>
      <c r="CT2" s="304"/>
      <c r="CU2" s="304"/>
      <c r="CV2" s="304"/>
      <c r="CW2" s="304"/>
      <c r="CX2" s="304"/>
      <c r="CY2" s="304"/>
      <c r="CZ2" s="304"/>
      <c r="DA2" s="304"/>
      <c r="DB2" s="304"/>
      <c r="DC2" s="304"/>
      <c r="DD2" s="304"/>
      <c r="DE2" s="304"/>
      <c r="DF2" s="304"/>
      <c r="DG2" s="304"/>
      <c r="DH2" s="304"/>
      <c r="DI2" s="304"/>
      <c r="DJ2" s="304"/>
      <c r="DK2" s="304"/>
      <c r="DL2" s="304"/>
      <c r="DM2" s="304"/>
      <c r="DN2" s="304"/>
      <c r="DO2" s="304"/>
      <c r="DP2" s="304"/>
      <c r="DQ2" s="304"/>
      <c r="DR2" s="304"/>
      <c r="DS2" s="304"/>
      <c r="DT2" s="304"/>
      <c r="DU2" s="304"/>
      <c r="DV2" s="304"/>
      <c r="DW2" s="304"/>
      <c r="DX2" s="304"/>
      <c r="DY2" s="304"/>
      <c r="DZ2" s="304"/>
      <c r="EA2" s="304"/>
      <c r="EB2" s="304"/>
      <c r="EC2" s="304"/>
      <c r="ED2" s="304"/>
      <c r="EE2" s="304"/>
      <c r="EF2" s="304"/>
      <c r="EG2" s="304"/>
      <c r="EH2" s="304"/>
      <c r="EI2" s="304"/>
      <c r="EJ2" s="304"/>
      <c r="EK2" s="304"/>
      <c r="EL2" s="304"/>
      <c r="EM2" s="304"/>
      <c r="EN2" s="304"/>
      <c r="EO2" s="304"/>
      <c r="EP2" s="304"/>
      <c r="EQ2" s="304"/>
      <c r="ER2" s="304"/>
      <c r="ES2" s="304"/>
      <c r="ET2" s="304"/>
      <c r="EU2" s="304"/>
      <c r="EV2" s="304"/>
      <c r="EW2" s="304"/>
      <c r="EX2" s="304"/>
      <c r="EY2" s="304"/>
      <c r="EZ2" s="304"/>
      <c r="FA2" s="304"/>
      <c r="FB2" s="304"/>
      <c r="FC2" s="304"/>
      <c r="FD2" s="304"/>
      <c r="FE2" s="304"/>
      <c r="FF2" s="304"/>
      <c r="FG2" s="304"/>
      <c r="FH2" s="304"/>
      <c r="FI2" s="304"/>
      <c r="FJ2" s="304"/>
      <c r="FK2" s="304"/>
      <c r="FL2" s="304"/>
      <c r="FM2" s="304"/>
      <c r="FN2" s="304"/>
      <c r="FO2" s="304"/>
      <c r="FP2" s="304"/>
      <c r="FQ2" s="304"/>
      <c r="FR2" s="304"/>
      <c r="FS2" s="304"/>
      <c r="FT2" s="304"/>
      <c r="FU2" s="304"/>
      <c r="FV2" s="304"/>
      <c r="FW2" s="304"/>
      <c r="FX2" s="304"/>
    </row>
    <row r="3" spans="1:180" x14ac:dyDescent="0.2">
      <c r="A3" s="498"/>
      <c r="B3" s="499" t="s">
        <v>0</v>
      </c>
      <c r="C3" s="500" t="s">
        <v>0</v>
      </c>
      <c r="D3" s="500" t="s">
        <v>0</v>
      </c>
      <c r="E3" s="501" t="s">
        <v>0</v>
      </c>
      <c r="F3" s="499" t="s">
        <v>0</v>
      </c>
      <c r="G3" s="502" t="s">
        <v>0</v>
      </c>
      <c r="H3" s="503" t="s">
        <v>0</v>
      </c>
      <c r="I3" s="504" t="s">
        <v>0</v>
      </c>
      <c r="J3" s="505" t="s">
        <v>38</v>
      </c>
      <c r="K3" s="506" t="s">
        <v>38</v>
      </c>
      <c r="L3" s="506" t="s">
        <v>38</v>
      </c>
      <c r="M3" s="507" t="s">
        <v>38</v>
      </c>
      <c r="N3" s="508" t="s">
        <v>0</v>
      </c>
      <c r="O3" s="509" t="s">
        <v>0</v>
      </c>
      <c r="P3" s="510" t="s">
        <v>0</v>
      </c>
      <c r="Q3" s="631" t="s">
        <v>0</v>
      </c>
      <c r="R3" s="511" t="s">
        <v>0</v>
      </c>
      <c r="S3" s="511" t="s">
        <v>0</v>
      </c>
      <c r="T3" s="757" t="s">
        <v>0</v>
      </c>
      <c r="U3" s="660" t="s">
        <v>0</v>
      </c>
      <c r="V3" s="512" t="s">
        <v>0</v>
      </c>
      <c r="W3" s="512" t="s">
        <v>0</v>
      </c>
      <c r="X3" s="512" t="s">
        <v>0</v>
      </c>
      <c r="Y3" s="512" t="s">
        <v>0</v>
      </c>
      <c r="Z3" s="512" t="s">
        <v>0</v>
      </c>
      <c r="AA3" s="512" t="s">
        <v>0</v>
      </c>
      <c r="AB3" s="512" t="s">
        <v>0</v>
      </c>
      <c r="AC3" s="617" t="s">
        <v>0</v>
      </c>
      <c r="AD3" s="513" t="s">
        <v>0</v>
      </c>
      <c r="AE3" s="516"/>
      <c r="AF3" s="784"/>
      <c r="AG3" s="472"/>
      <c r="AH3" s="472"/>
      <c r="AI3" s="307"/>
      <c r="AJ3" s="307"/>
      <c r="AK3" s="307"/>
      <c r="AL3" s="307"/>
      <c r="AM3" s="307"/>
      <c r="AN3" s="303"/>
      <c r="AO3" s="303"/>
      <c r="AP3" s="303"/>
      <c r="AQ3" s="303"/>
      <c r="AR3" s="303"/>
      <c r="AS3" s="303"/>
      <c r="AT3" s="303"/>
      <c r="AU3" s="303"/>
      <c r="AV3" s="303"/>
      <c r="AW3" s="303"/>
      <c r="AX3" s="303"/>
      <c r="AY3" s="303"/>
      <c r="AZ3" s="303"/>
      <c r="BA3" s="303"/>
      <c r="BB3" s="303"/>
      <c r="BC3" s="303"/>
      <c r="BD3" s="303"/>
      <c r="BE3" s="303"/>
      <c r="BF3" s="303"/>
      <c r="BG3" s="303"/>
      <c r="BH3" s="303"/>
      <c r="BI3" s="303"/>
      <c r="BJ3" s="303"/>
      <c r="BK3" s="303"/>
      <c r="BL3" s="303"/>
      <c r="BM3" s="303"/>
      <c r="BN3" s="303"/>
      <c r="BO3" s="303"/>
      <c r="BP3" s="303"/>
      <c r="BQ3" s="303"/>
      <c r="BR3" s="303"/>
      <c r="BS3" s="303"/>
      <c r="BT3" s="303"/>
      <c r="BU3" s="303"/>
      <c r="BV3" s="303"/>
      <c r="BW3" s="303"/>
      <c r="BX3" s="303"/>
      <c r="BY3" s="303"/>
      <c r="BZ3" s="303"/>
      <c r="CA3" s="303"/>
      <c r="CB3" s="303"/>
      <c r="CC3" s="303"/>
      <c r="CD3" s="303"/>
      <c r="CE3" s="303"/>
      <c r="CF3" s="303"/>
      <c r="CG3" s="303"/>
      <c r="CH3" s="303"/>
      <c r="CI3" s="303"/>
      <c r="CJ3" s="303"/>
      <c r="CK3" s="303"/>
      <c r="CL3" s="303"/>
      <c r="CM3" s="303"/>
      <c r="CN3" s="303"/>
      <c r="CO3" s="303"/>
      <c r="CP3" s="303"/>
      <c r="CQ3" s="303"/>
      <c r="CR3" s="303"/>
      <c r="CS3" s="303"/>
      <c r="CT3" s="303"/>
      <c r="CU3" s="303"/>
      <c r="CV3" s="303"/>
      <c r="CW3" s="303"/>
      <c r="CX3" s="303"/>
      <c r="CY3" s="303"/>
      <c r="CZ3" s="303"/>
      <c r="DA3" s="303"/>
      <c r="DB3" s="303"/>
      <c r="DC3" s="303"/>
      <c r="DD3" s="303"/>
      <c r="DE3" s="303"/>
      <c r="DF3" s="303"/>
      <c r="DG3" s="303"/>
      <c r="DH3" s="303"/>
      <c r="DI3" s="303"/>
      <c r="DJ3" s="303"/>
      <c r="DK3" s="303"/>
      <c r="DL3" s="303"/>
      <c r="DM3" s="303"/>
      <c r="DN3" s="303"/>
      <c r="DO3" s="303"/>
      <c r="DP3" s="303"/>
      <c r="DQ3" s="303"/>
      <c r="DR3" s="303"/>
      <c r="DS3" s="303"/>
      <c r="DT3" s="303"/>
      <c r="DU3" s="303"/>
      <c r="DV3" s="303"/>
      <c r="DW3" s="303"/>
      <c r="DX3" s="303"/>
      <c r="DY3" s="303"/>
      <c r="DZ3" s="303"/>
      <c r="EA3" s="303"/>
      <c r="EB3" s="303"/>
      <c r="EC3" s="303"/>
      <c r="ED3" s="303"/>
      <c r="EE3" s="303"/>
      <c r="EF3" s="303"/>
      <c r="EG3" s="303"/>
      <c r="EH3" s="303"/>
      <c r="EI3" s="303"/>
      <c r="EJ3" s="303"/>
      <c r="EK3" s="303"/>
      <c r="EL3" s="303"/>
      <c r="EM3" s="303"/>
      <c r="EN3" s="303"/>
      <c r="EO3" s="303"/>
      <c r="EP3" s="303"/>
      <c r="EQ3" s="303"/>
      <c r="ER3" s="303"/>
      <c r="ES3" s="303"/>
      <c r="ET3" s="303"/>
      <c r="EU3" s="303"/>
      <c r="EV3" s="303"/>
      <c r="EW3" s="303"/>
      <c r="EX3" s="303"/>
      <c r="EY3" s="303"/>
      <c r="EZ3" s="303"/>
      <c r="FA3" s="303"/>
      <c r="FB3" s="303"/>
      <c r="FC3" s="303"/>
      <c r="FD3" s="303"/>
      <c r="FE3" s="303"/>
      <c r="FF3" s="303"/>
      <c r="FG3" s="303"/>
      <c r="FH3" s="303"/>
      <c r="FI3" s="303"/>
      <c r="FJ3" s="303"/>
      <c r="FK3" s="303"/>
      <c r="FL3" s="303"/>
      <c r="FM3" s="303"/>
      <c r="FN3" s="303"/>
      <c r="FO3" s="303"/>
      <c r="FP3" s="303"/>
      <c r="FQ3" s="517"/>
      <c r="FR3" s="517"/>
      <c r="FS3" s="517"/>
      <c r="FT3" s="517"/>
      <c r="FU3" s="517"/>
      <c r="FV3" s="517"/>
      <c r="FW3" s="517"/>
      <c r="FX3" s="517"/>
    </row>
    <row r="4" spans="1:180" ht="13.5" thickBot="1" x14ac:dyDescent="0.25">
      <c r="A4" s="518" t="s">
        <v>100</v>
      </c>
      <c r="B4" s="519">
        <v>1996</v>
      </c>
      <c r="C4" s="520">
        <v>1997</v>
      </c>
      <c r="D4" s="520">
        <v>1998</v>
      </c>
      <c r="E4" s="521">
        <v>1999</v>
      </c>
      <c r="F4" s="519">
        <v>2000</v>
      </c>
      <c r="G4" s="522">
        <v>2001</v>
      </c>
      <c r="H4" s="523">
        <v>2002</v>
      </c>
      <c r="I4" s="524">
        <v>2003</v>
      </c>
      <c r="J4" s="525">
        <v>2004</v>
      </c>
      <c r="K4" s="526">
        <v>2005</v>
      </c>
      <c r="L4" s="526">
        <v>2006</v>
      </c>
      <c r="M4" s="527">
        <v>2007</v>
      </c>
      <c r="N4" s="528">
        <v>2008</v>
      </c>
      <c r="O4" s="529">
        <v>2009</v>
      </c>
      <c r="P4" s="530">
        <v>2010</v>
      </c>
      <c r="Q4" s="632">
        <v>2011</v>
      </c>
      <c r="R4" s="531">
        <v>2012</v>
      </c>
      <c r="S4" s="531">
        <v>2013</v>
      </c>
      <c r="T4" s="758">
        <v>2014</v>
      </c>
      <c r="U4" s="661">
        <v>2015</v>
      </c>
      <c r="V4" s="532">
        <v>2016</v>
      </c>
      <c r="W4" s="532">
        <v>2017</v>
      </c>
      <c r="X4" s="532">
        <v>2018</v>
      </c>
      <c r="Y4" s="532">
        <v>2019</v>
      </c>
      <c r="Z4" s="532">
        <v>2020</v>
      </c>
      <c r="AA4" s="532">
        <v>2021</v>
      </c>
      <c r="AB4" s="532">
        <v>2022</v>
      </c>
      <c r="AC4" s="718">
        <v>2023</v>
      </c>
      <c r="AD4" s="533">
        <v>2024</v>
      </c>
      <c r="AE4" s="516"/>
      <c r="AF4" s="784"/>
      <c r="AG4" s="472"/>
      <c r="AH4" s="472"/>
      <c r="AI4" s="307"/>
      <c r="AJ4" s="307"/>
      <c r="AK4" s="307"/>
      <c r="AL4" s="307"/>
      <c r="AM4" s="307"/>
      <c r="AN4" s="303"/>
      <c r="AO4" s="303"/>
      <c r="AP4" s="303"/>
      <c r="AQ4" s="303"/>
      <c r="AR4" s="303"/>
      <c r="AS4" s="303"/>
      <c r="AT4" s="303"/>
      <c r="AU4" s="303"/>
      <c r="AV4" s="303"/>
      <c r="AW4" s="303"/>
      <c r="AX4" s="303"/>
      <c r="AY4" s="303"/>
      <c r="AZ4" s="303"/>
      <c r="BA4" s="303"/>
      <c r="BB4" s="303"/>
      <c r="BC4" s="303"/>
      <c r="BD4" s="303"/>
      <c r="BE4" s="303"/>
      <c r="BF4" s="303"/>
      <c r="BG4" s="303"/>
      <c r="BH4" s="303"/>
      <c r="BI4" s="303"/>
      <c r="BJ4" s="303"/>
      <c r="BK4" s="303"/>
      <c r="BL4" s="303"/>
      <c r="BM4" s="303"/>
      <c r="BN4" s="303"/>
      <c r="BO4" s="303"/>
      <c r="BP4" s="303"/>
      <c r="BQ4" s="303"/>
      <c r="BR4" s="303"/>
      <c r="BS4" s="303"/>
      <c r="BT4" s="303"/>
      <c r="BU4" s="303"/>
      <c r="BV4" s="303"/>
      <c r="BW4" s="303"/>
      <c r="BX4" s="303"/>
      <c r="BY4" s="303"/>
      <c r="BZ4" s="303"/>
      <c r="CA4" s="303"/>
      <c r="CB4" s="303"/>
      <c r="CC4" s="303"/>
      <c r="CD4" s="303"/>
      <c r="CE4" s="303"/>
      <c r="CF4" s="303"/>
      <c r="CG4" s="303"/>
      <c r="CH4" s="303"/>
      <c r="CI4" s="303"/>
      <c r="CJ4" s="303"/>
      <c r="CK4" s="303"/>
      <c r="CL4" s="303"/>
      <c r="CM4" s="303"/>
      <c r="CN4" s="303"/>
      <c r="CO4" s="303"/>
      <c r="CP4" s="303"/>
      <c r="CQ4" s="303"/>
      <c r="CR4" s="303"/>
      <c r="CS4" s="303"/>
      <c r="CT4" s="303"/>
      <c r="CU4" s="303"/>
      <c r="CV4" s="303"/>
      <c r="CW4" s="303"/>
      <c r="CX4" s="303"/>
      <c r="CY4" s="303"/>
      <c r="CZ4" s="303"/>
      <c r="DA4" s="303"/>
      <c r="DB4" s="303"/>
      <c r="DC4" s="303"/>
      <c r="DD4" s="303"/>
      <c r="DE4" s="303"/>
      <c r="DF4" s="303"/>
      <c r="DG4" s="303"/>
      <c r="DH4" s="303"/>
      <c r="DI4" s="303"/>
      <c r="DJ4" s="303"/>
      <c r="DK4" s="303"/>
      <c r="DL4" s="303"/>
      <c r="DM4" s="303"/>
      <c r="DN4" s="303"/>
      <c r="DO4" s="303"/>
      <c r="DP4" s="303"/>
      <c r="DQ4" s="303"/>
      <c r="DR4" s="303"/>
      <c r="DS4" s="303"/>
      <c r="DT4" s="303"/>
      <c r="DU4" s="303"/>
      <c r="DV4" s="303"/>
      <c r="DW4" s="303"/>
      <c r="DX4" s="303"/>
      <c r="DY4" s="303"/>
      <c r="DZ4" s="303"/>
      <c r="EA4" s="303"/>
      <c r="EB4" s="303"/>
      <c r="EC4" s="303"/>
      <c r="ED4" s="303"/>
      <c r="EE4" s="303"/>
      <c r="EF4" s="303"/>
      <c r="EG4" s="303"/>
      <c r="EH4" s="303"/>
      <c r="EI4" s="303"/>
      <c r="EJ4" s="303"/>
      <c r="EK4" s="303"/>
      <c r="EL4" s="303"/>
      <c r="EM4" s="303"/>
      <c r="EN4" s="303"/>
      <c r="EO4" s="303"/>
      <c r="EP4" s="303"/>
      <c r="EQ4" s="303"/>
      <c r="ER4" s="303"/>
      <c r="ES4" s="303"/>
      <c r="ET4" s="303"/>
      <c r="EU4" s="303"/>
      <c r="EV4" s="303"/>
      <c r="EW4" s="303"/>
      <c r="EX4" s="303"/>
      <c r="EY4" s="303"/>
      <c r="EZ4" s="303"/>
      <c r="FA4" s="303"/>
      <c r="FB4" s="303"/>
      <c r="FC4" s="303"/>
      <c r="FD4" s="303"/>
      <c r="FE4" s="303"/>
      <c r="FF4" s="303"/>
      <c r="FG4" s="303"/>
      <c r="FH4" s="303"/>
      <c r="FI4" s="303"/>
      <c r="FJ4" s="303"/>
      <c r="FK4" s="303"/>
      <c r="FL4" s="303"/>
      <c r="FM4" s="303"/>
      <c r="FN4" s="303"/>
      <c r="FO4" s="303"/>
      <c r="FP4" s="303"/>
      <c r="FQ4" s="517"/>
      <c r="FR4" s="517"/>
      <c r="FS4" s="517"/>
      <c r="FT4" s="517"/>
      <c r="FU4" s="517"/>
      <c r="FV4" s="517"/>
      <c r="FW4" s="517"/>
      <c r="FX4" s="517"/>
    </row>
    <row r="5" spans="1:180" ht="13.5" thickTop="1" x14ac:dyDescent="0.2">
      <c r="A5" s="536" t="s">
        <v>24</v>
      </c>
      <c r="B5" s="310"/>
      <c r="C5" s="310"/>
      <c r="D5" s="311"/>
      <c r="E5" s="311"/>
      <c r="F5" s="310"/>
      <c r="G5" s="310"/>
      <c r="H5" s="310"/>
      <c r="I5" s="310"/>
      <c r="J5" s="310"/>
      <c r="K5" s="310"/>
      <c r="L5" s="310"/>
      <c r="M5" s="310"/>
      <c r="N5" s="310"/>
      <c r="O5" s="310"/>
      <c r="P5" s="312"/>
      <c r="Q5" s="312"/>
      <c r="R5" s="312"/>
      <c r="S5" s="312"/>
      <c r="T5" s="312"/>
      <c r="U5" s="312"/>
      <c r="V5" s="312"/>
      <c r="W5" s="312"/>
      <c r="X5" s="312"/>
      <c r="Y5" s="312"/>
      <c r="Z5" s="312"/>
      <c r="AA5" s="312"/>
      <c r="AB5" s="312"/>
      <c r="AC5" s="312"/>
      <c r="AD5" s="312"/>
      <c r="AE5" s="474"/>
      <c r="AG5" s="475"/>
      <c r="AH5" s="475"/>
      <c r="AI5" s="12"/>
      <c r="AJ5" s="12"/>
      <c r="AK5" s="12"/>
      <c r="AL5" s="12"/>
      <c r="AM5" s="12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</row>
    <row r="6" spans="1:180" x14ac:dyDescent="0.2">
      <c r="A6" s="537" t="s">
        <v>63</v>
      </c>
      <c r="B6" s="25"/>
      <c r="C6" s="25"/>
      <c r="D6" s="27"/>
      <c r="E6" s="27"/>
      <c r="F6" s="25"/>
      <c r="G6" s="28"/>
      <c r="H6" s="28"/>
      <c r="I6" s="28"/>
      <c r="J6" s="25"/>
      <c r="K6" s="25"/>
      <c r="L6" s="25"/>
      <c r="M6" s="25"/>
      <c r="N6" s="25"/>
      <c r="O6" s="25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538"/>
      <c r="AG6" s="475"/>
      <c r="AH6" s="475"/>
      <c r="AI6" s="12"/>
      <c r="AJ6" s="12"/>
      <c r="AK6" s="12"/>
      <c r="AL6" s="12"/>
      <c r="AM6" s="12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</row>
    <row r="7" spans="1:180" x14ac:dyDescent="0.2">
      <c r="A7" s="539" t="s">
        <v>64</v>
      </c>
      <c r="B7" s="33"/>
      <c r="C7" s="33"/>
      <c r="D7" s="34"/>
      <c r="E7" s="34"/>
      <c r="F7" s="33"/>
      <c r="G7" s="35"/>
      <c r="H7" s="35"/>
      <c r="I7" s="35"/>
      <c r="J7" s="33"/>
      <c r="K7" s="33"/>
      <c r="L7" s="33"/>
      <c r="M7" s="33"/>
      <c r="N7" s="33"/>
      <c r="O7" s="33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  <c r="AC7" s="36"/>
      <c r="AD7" s="36"/>
      <c r="AE7" s="538"/>
      <c r="AF7" s="785" t="s">
        <v>96</v>
      </c>
      <c r="AG7" s="475"/>
      <c r="AH7" s="475"/>
      <c r="AI7" s="12"/>
      <c r="AJ7" s="12"/>
      <c r="AK7" s="12"/>
      <c r="AL7" s="12"/>
      <c r="AM7" s="12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</row>
    <row r="8" spans="1:180" ht="13.5" x14ac:dyDescent="0.2">
      <c r="A8" s="540" t="s">
        <v>85</v>
      </c>
      <c r="B8" s="404">
        <v>0</v>
      </c>
      <c r="C8" s="405">
        <v>0</v>
      </c>
      <c r="D8" s="406">
        <v>0</v>
      </c>
      <c r="E8" s="642">
        <v>0</v>
      </c>
      <c r="F8" s="404">
        <v>0</v>
      </c>
      <c r="G8" s="407">
        <v>3</v>
      </c>
      <c r="H8" s="407">
        <v>67</v>
      </c>
      <c r="I8" s="242">
        <v>71</v>
      </c>
      <c r="J8" s="404">
        <v>80</v>
      </c>
      <c r="K8" s="404">
        <v>85</v>
      </c>
      <c r="L8" s="404">
        <v>106</v>
      </c>
      <c r="M8" s="404">
        <v>129</v>
      </c>
      <c r="N8" s="408">
        <v>124</v>
      </c>
      <c r="O8" s="361">
        <v>108</v>
      </c>
      <c r="P8" s="409">
        <v>107</v>
      </c>
      <c r="Q8" s="633">
        <v>105</v>
      </c>
      <c r="R8" s="457">
        <v>102</v>
      </c>
      <c r="S8" s="457">
        <v>100</v>
      </c>
      <c r="T8" s="457">
        <v>63</v>
      </c>
      <c r="U8" s="409">
        <v>20</v>
      </c>
      <c r="V8" s="410">
        <v>7</v>
      </c>
      <c r="W8" s="410">
        <v>0</v>
      </c>
      <c r="X8" s="410">
        <v>0</v>
      </c>
      <c r="Y8" s="410">
        <v>0</v>
      </c>
      <c r="Z8" s="410">
        <v>0</v>
      </c>
      <c r="AA8" s="410">
        <v>0</v>
      </c>
      <c r="AB8" s="410">
        <v>0</v>
      </c>
      <c r="AC8" s="618">
        <v>0</v>
      </c>
      <c r="AD8" s="435">
        <v>0</v>
      </c>
      <c r="AE8" s="538"/>
      <c r="AF8" s="302">
        <f>RANK(AD8,$AD$8:$AD$65)</f>
        <v>51</v>
      </c>
      <c r="AG8" s="475"/>
      <c r="AH8" s="475"/>
      <c r="AI8" s="12"/>
      <c r="AJ8" s="12"/>
      <c r="AK8" s="12"/>
      <c r="AL8" s="12"/>
      <c r="AM8" s="12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</row>
    <row r="9" spans="1:180" x14ac:dyDescent="0.2">
      <c r="A9" s="805" t="s">
        <v>32</v>
      </c>
      <c r="B9" s="806">
        <v>0</v>
      </c>
      <c r="C9" s="807">
        <v>0</v>
      </c>
      <c r="D9" s="807">
        <v>0</v>
      </c>
      <c r="E9" s="808">
        <v>0</v>
      </c>
      <c r="F9" s="806">
        <v>0</v>
      </c>
      <c r="G9" s="809">
        <v>0</v>
      </c>
      <c r="H9" s="809">
        <v>37</v>
      </c>
      <c r="I9" s="810">
        <v>85</v>
      </c>
      <c r="J9" s="811">
        <v>98</v>
      </c>
      <c r="K9" s="806">
        <v>149</v>
      </c>
      <c r="L9" s="812">
        <v>207</v>
      </c>
      <c r="M9" s="812">
        <v>231</v>
      </c>
      <c r="N9" s="813">
        <v>235</v>
      </c>
      <c r="O9" s="811">
        <v>298</v>
      </c>
      <c r="P9" s="814">
        <v>370</v>
      </c>
      <c r="Q9" s="815">
        <v>414</v>
      </c>
      <c r="R9" s="816">
        <v>497</v>
      </c>
      <c r="S9" s="816">
        <v>536</v>
      </c>
      <c r="T9" s="817">
        <v>542</v>
      </c>
      <c r="U9" s="814">
        <v>551</v>
      </c>
      <c r="V9" s="818">
        <v>546</v>
      </c>
      <c r="W9" s="818">
        <v>547</v>
      </c>
      <c r="X9" s="818">
        <v>529</v>
      </c>
      <c r="Y9" s="818">
        <v>533</v>
      </c>
      <c r="Z9" s="818">
        <v>522</v>
      </c>
      <c r="AA9" s="818">
        <v>493</v>
      </c>
      <c r="AB9" s="818">
        <v>437</v>
      </c>
      <c r="AC9" s="819">
        <v>418</v>
      </c>
      <c r="AD9" s="650">
        <v>389</v>
      </c>
      <c r="AE9" s="804"/>
      <c r="AF9" s="786">
        <f t="shared" ref="AF9:AF65" si="0">RANK(AD9,$AD$8:$AD$65)</f>
        <v>2</v>
      </c>
      <c r="AG9" s="475"/>
      <c r="AH9" s="475"/>
      <c r="AI9" s="12"/>
      <c r="AJ9" s="12"/>
      <c r="AK9" s="12"/>
      <c r="AL9" s="12"/>
      <c r="AM9" s="12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</row>
    <row r="10" spans="1:180" x14ac:dyDescent="0.2">
      <c r="A10" s="541" t="s">
        <v>128</v>
      </c>
      <c r="B10" s="48"/>
      <c r="C10" s="49"/>
      <c r="D10" s="50"/>
      <c r="E10" s="278"/>
      <c r="F10" s="48"/>
      <c r="G10" s="52"/>
      <c r="H10" s="118"/>
      <c r="I10" s="53"/>
      <c r="J10" s="54"/>
      <c r="K10" s="48"/>
      <c r="L10" s="48"/>
      <c r="M10" s="55"/>
      <c r="N10" s="352"/>
      <c r="O10" s="54"/>
      <c r="P10" s="279"/>
      <c r="Q10" s="634"/>
      <c r="R10" s="459">
        <v>0</v>
      </c>
      <c r="S10" s="459"/>
      <c r="T10" s="459"/>
      <c r="U10" s="279"/>
      <c r="V10" s="56"/>
      <c r="W10" s="56">
        <v>0</v>
      </c>
      <c r="X10" s="56">
        <v>0</v>
      </c>
      <c r="Y10" s="56">
        <v>0</v>
      </c>
      <c r="Z10" s="56">
        <v>0</v>
      </c>
      <c r="AA10" s="56">
        <v>0</v>
      </c>
      <c r="AB10" s="56">
        <v>5</v>
      </c>
      <c r="AC10" s="391">
        <v>85</v>
      </c>
      <c r="AD10" s="437">
        <v>120</v>
      </c>
      <c r="AE10" s="538"/>
      <c r="AF10" s="302">
        <f t="shared" si="0"/>
        <v>15</v>
      </c>
      <c r="AG10" s="475"/>
      <c r="AH10" s="475"/>
      <c r="AI10" s="12"/>
      <c r="AJ10" s="12"/>
      <c r="AK10" s="12"/>
      <c r="AL10" s="12"/>
      <c r="AM10" s="12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</row>
    <row r="11" spans="1:180" x14ac:dyDescent="0.2">
      <c r="A11" s="542" t="s">
        <v>46</v>
      </c>
      <c r="B11" s="58">
        <v>35</v>
      </c>
      <c r="C11" s="22">
        <v>37</v>
      </c>
      <c r="D11" s="24">
        <v>38</v>
      </c>
      <c r="E11" s="59">
        <v>25</v>
      </c>
      <c r="F11" s="58">
        <v>29</v>
      </c>
      <c r="G11" s="9">
        <v>31</v>
      </c>
      <c r="H11" s="60">
        <v>24</v>
      </c>
      <c r="I11" s="18">
        <v>27</v>
      </c>
      <c r="J11" s="61">
        <v>35</v>
      </c>
      <c r="K11" s="58">
        <v>39</v>
      </c>
      <c r="L11" s="58">
        <v>34</v>
      </c>
      <c r="M11" s="7">
        <v>36</v>
      </c>
      <c r="N11" s="353">
        <v>36</v>
      </c>
      <c r="O11" s="61">
        <v>41</v>
      </c>
      <c r="P11" s="207">
        <v>50</v>
      </c>
      <c r="Q11" s="364">
        <v>58</v>
      </c>
      <c r="R11" s="460">
        <v>59</v>
      </c>
      <c r="S11" s="460">
        <v>52</v>
      </c>
      <c r="T11" s="726">
        <v>61</v>
      </c>
      <c r="U11" s="207">
        <v>64</v>
      </c>
      <c r="V11" s="10">
        <v>57</v>
      </c>
      <c r="W11" s="10">
        <v>73</v>
      </c>
      <c r="X11" s="10">
        <v>67</v>
      </c>
      <c r="Y11" s="10">
        <v>67</v>
      </c>
      <c r="Z11" s="10">
        <v>61</v>
      </c>
      <c r="AA11" s="10">
        <v>59</v>
      </c>
      <c r="AB11" s="10">
        <v>59</v>
      </c>
      <c r="AC11" s="277">
        <v>52</v>
      </c>
      <c r="AD11" s="438">
        <v>48</v>
      </c>
      <c r="AE11" s="538"/>
      <c r="AF11" s="302">
        <f t="shared" si="0"/>
        <v>31</v>
      </c>
      <c r="AG11" s="475"/>
      <c r="AH11" s="475"/>
      <c r="AI11" s="12"/>
      <c r="AJ11" s="12"/>
      <c r="AK11" s="12"/>
      <c r="AL11" s="12"/>
      <c r="AM11" s="12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</row>
    <row r="12" spans="1:180" ht="14.25" x14ac:dyDescent="0.2">
      <c r="A12" s="543" t="s">
        <v>93</v>
      </c>
      <c r="B12" s="40">
        <v>0</v>
      </c>
      <c r="C12" s="41">
        <v>0</v>
      </c>
      <c r="D12" s="42">
        <v>0</v>
      </c>
      <c r="E12" s="43">
        <v>0</v>
      </c>
      <c r="F12" s="45">
        <v>0</v>
      </c>
      <c r="G12" s="44">
        <v>0</v>
      </c>
      <c r="H12" s="44">
        <v>0</v>
      </c>
      <c r="I12" s="18">
        <v>0</v>
      </c>
      <c r="J12" s="40">
        <v>0</v>
      </c>
      <c r="K12" s="40">
        <v>0</v>
      </c>
      <c r="L12" s="40">
        <v>0</v>
      </c>
      <c r="M12" s="40">
        <v>0</v>
      </c>
      <c r="N12" s="351">
        <v>0</v>
      </c>
      <c r="O12" s="164">
        <v>0</v>
      </c>
      <c r="P12" s="358">
        <v>0</v>
      </c>
      <c r="Q12" s="635">
        <v>0</v>
      </c>
      <c r="R12" s="458">
        <v>0</v>
      </c>
      <c r="S12" s="458">
        <v>0</v>
      </c>
      <c r="T12" s="759">
        <v>11</v>
      </c>
      <c r="U12" s="358">
        <v>59</v>
      </c>
      <c r="V12" s="46">
        <v>76</v>
      </c>
      <c r="W12" s="46">
        <v>106</v>
      </c>
      <c r="X12" s="46">
        <v>117</v>
      </c>
      <c r="Y12" s="46">
        <v>110</v>
      </c>
      <c r="Z12" s="46">
        <v>92</v>
      </c>
      <c r="AA12" s="46">
        <v>82</v>
      </c>
      <c r="AB12" s="46">
        <v>68</v>
      </c>
      <c r="AC12" s="619">
        <v>39</v>
      </c>
      <c r="AD12" s="436">
        <v>26</v>
      </c>
      <c r="AE12" s="538"/>
      <c r="AF12" s="302">
        <f t="shared" si="0"/>
        <v>41</v>
      </c>
      <c r="AG12" s="475"/>
      <c r="AH12" s="475"/>
      <c r="AI12" s="12"/>
      <c r="AJ12" s="12"/>
      <c r="AK12" s="12"/>
      <c r="AL12" s="12"/>
      <c r="AM12" s="12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</row>
    <row r="13" spans="1:180" x14ac:dyDescent="0.2">
      <c r="A13" s="542" t="s">
        <v>22</v>
      </c>
      <c r="B13" s="58">
        <v>71</v>
      </c>
      <c r="C13" s="62">
        <v>58</v>
      </c>
      <c r="D13" s="24">
        <v>41</v>
      </c>
      <c r="E13" s="59">
        <v>31</v>
      </c>
      <c r="F13" s="58">
        <v>29</v>
      </c>
      <c r="G13" s="9">
        <v>24</v>
      </c>
      <c r="H13" s="60">
        <v>28</v>
      </c>
      <c r="I13" s="18">
        <v>32</v>
      </c>
      <c r="J13" s="61">
        <v>43</v>
      </c>
      <c r="K13" s="58">
        <v>54</v>
      </c>
      <c r="L13" s="58">
        <v>70</v>
      </c>
      <c r="M13" s="7">
        <v>73</v>
      </c>
      <c r="N13" s="353">
        <v>88</v>
      </c>
      <c r="O13" s="61">
        <v>86</v>
      </c>
      <c r="P13" s="207">
        <v>80</v>
      </c>
      <c r="Q13" s="364">
        <v>89</v>
      </c>
      <c r="R13" s="460">
        <v>96</v>
      </c>
      <c r="S13" s="460">
        <v>127</v>
      </c>
      <c r="T13" s="726">
        <v>104</v>
      </c>
      <c r="U13" s="207">
        <v>108</v>
      </c>
      <c r="V13" s="10">
        <v>93</v>
      </c>
      <c r="W13" s="10">
        <v>86</v>
      </c>
      <c r="X13" s="10">
        <v>79</v>
      </c>
      <c r="Y13" s="10">
        <v>85</v>
      </c>
      <c r="Z13" s="10">
        <v>71</v>
      </c>
      <c r="AA13" s="10">
        <v>76</v>
      </c>
      <c r="AB13" s="10">
        <v>74</v>
      </c>
      <c r="AC13" s="277">
        <v>69</v>
      </c>
      <c r="AD13" s="438">
        <v>60</v>
      </c>
      <c r="AE13" s="538"/>
      <c r="AF13" s="302">
        <f t="shared" si="0"/>
        <v>24</v>
      </c>
      <c r="AG13" s="475"/>
      <c r="AH13" s="475"/>
      <c r="AI13" s="12"/>
      <c r="AJ13" s="12"/>
      <c r="AK13" s="12"/>
      <c r="AL13" s="12"/>
      <c r="AM13" s="12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</row>
    <row r="14" spans="1:180" s="2" customFormat="1" x14ac:dyDescent="0.2">
      <c r="A14" s="787" t="s">
        <v>105</v>
      </c>
      <c r="B14" s="788">
        <v>180</v>
      </c>
      <c r="C14" s="789">
        <v>197</v>
      </c>
      <c r="D14" s="790">
        <v>208</v>
      </c>
      <c r="E14" s="791">
        <v>198</v>
      </c>
      <c r="F14" s="788">
        <v>229</v>
      </c>
      <c r="G14" s="792">
        <v>247</v>
      </c>
      <c r="H14" s="793">
        <v>305</v>
      </c>
      <c r="I14" s="794">
        <v>341</v>
      </c>
      <c r="J14" s="795">
        <v>403</v>
      </c>
      <c r="K14" s="788">
        <v>428</v>
      </c>
      <c r="L14" s="788">
        <v>421</v>
      </c>
      <c r="M14" s="796">
        <v>418</v>
      </c>
      <c r="N14" s="797">
        <v>453</v>
      </c>
      <c r="O14" s="795">
        <v>488</v>
      </c>
      <c r="P14" s="798">
        <v>533</v>
      </c>
      <c r="Q14" s="799">
        <v>578</v>
      </c>
      <c r="R14" s="800">
        <v>570</v>
      </c>
      <c r="S14" s="800">
        <v>583</v>
      </c>
      <c r="T14" s="800">
        <f>416+185</f>
        <v>601</v>
      </c>
      <c r="U14" s="798">
        <v>538</v>
      </c>
      <c r="V14" s="801">
        <v>547</v>
      </c>
      <c r="W14" s="801">
        <v>554</v>
      </c>
      <c r="X14" s="801">
        <v>539</v>
      </c>
      <c r="Y14" s="801">
        <v>557</v>
      </c>
      <c r="Z14" s="801">
        <v>510</v>
      </c>
      <c r="AA14" s="802">
        <v>500</v>
      </c>
      <c r="AB14" s="802">
        <v>462</v>
      </c>
      <c r="AC14" s="803">
        <v>468</v>
      </c>
      <c r="AD14" s="651">
        <v>548</v>
      </c>
      <c r="AE14" s="804"/>
      <c r="AF14" s="786">
        <f t="shared" si="0"/>
        <v>1</v>
      </c>
      <c r="AG14" s="478" t="s">
        <v>82</v>
      </c>
      <c r="AH14" s="478"/>
      <c r="AI14" s="16"/>
      <c r="AJ14" s="16"/>
      <c r="AK14" s="16"/>
      <c r="AL14" s="16"/>
      <c r="AM14" s="16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L14" s="3"/>
      <c r="FM14" s="3"/>
      <c r="FN14" s="3"/>
      <c r="FO14" s="3"/>
      <c r="FP14" s="3"/>
    </row>
    <row r="15" spans="1:180" s="2" customFormat="1" x14ac:dyDescent="0.2">
      <c r="A15" s="546" t="s">
        <v>106</v>
      </c>
      <c r="B15" s="83">
        <v>188</v>
      </c>
      <c r="C15" s="84">
        <v>189</v>
      </c>
      <c r="D15" s="85">
        <v>159</v>
      </c>
      <c r="E15" s="86">
        <v>144</v>
      </c>
      <c r="F15" s="83">
        <v>164</v>
      </c>
      <c r="G15" s="87">
        <v>145</v>
      </c>
      <c r="H15" s="87">
        <v>154</v>
      </c>
      <c r="I15" s="88">
        <v>141</v>
      </c>
      <c r="J15" s="89">
        <v>170</v>
      </c>
      <c r="K15" s="83">
        <v>160</v>
      </c>
      <c r="L15" s="90">
        <v>160</v>
      </c>
      <c r="M15" s="90">
        <v>159</v>
      </c>
      <c r="N15" s="356">
        <v>196</v>
      </c>
      <c r="O15" s="89">
        <v>213</v>
      </c>
      <c r="P15" s="360">
        <v>235</v>
      </c>
      <c r="Q15" s="637">
        <v>247</v>
      </c>
      <c r="R15" s="463">
        <v>256</v>
      </c>
      <c r="S15" s="463">
        <v>307</v>
      </c>
      <c r="T15" s="463">
        <f>205+105</f>
        <v>310</v>
      </c>
      <c r="U15" s="360">
        <v>375</v>
      </c>
      <c r="V15" s="91">
        <v>371</v>
      </c>
      <c r="W15" s="91">
        <v>339</v>
      </c>
      <c r="X15" s="91">
        <v>366</v>
      </c>
      <c r="Y15" s="91">
        <v>338</v>
      </c>
      <c r="Z15" s="91">
        <v>336</v>
      </c>
      <c r="AA15" s="655">
        <v>304</v>
      </c>
      <c r="AB15" s="655">
        <v>290</v>
      </c>
      <c r="AC15" s="622">
        <v>288</v>
      </c>
      <c r="AD15" s="441">
        <v>300</v>
      </c>
      <c r="AE15" s="538"/>
      <c r="AF15" s="302">
        <f t="shared" si="0"/>
        <v>8</v>
      </c>
      <c r="AG15" s="478"/>
      <c r="AH15" s="478"/>
      <c r="AI15" s="16"/>
      <c r="AJ15" s="16"/>
      <c r="AK15" s="16"/>
      <c r="AL15" s="16"/>
      <c r="AM15" s="16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</row>
    <row r="16" spans="1:180" x14ac:dyDescent="0.2">
      <c r="A16" s="643" t="s">
        <v>3</v>
      </c>
      <c r="B16" s="235">
        <v>95</v>
      </c>
      <c r="C16" s="236">
        <v>105</v>
      </c>
      <c r="D16" s="237">
        <v>93</v>
      </c>
      <c r="E16" s="644">
        <v>113</v>
      </c>
      <c r="F16" s="235">
        <v>127</v>
      </c>
      <c r="G16" s="240">
        <v>156</v>
      </c>
      <c r="H16" s="241">
        <v>191</v>
      </c>
      <c r="I16" s="242">
        <v>179</v>
      </c>
      <c r="J16" s="243">
        <v>179</v>
      </c>
      <c r="K16" s="235">
        <v>112</v>
      </c>
      <c r="L16" s="235">
        <v>77</v>
      </c>
      <c r="M16" s="239">
        <v>74</v>
      </c>
      <c r="N16" s="639">
        <v>47</v>
      </c>
      <c r="O16" s="243">
        <v>51</v>
      </c>
      <c r="P16" s="380">
        <v>69</v>
      </c>
      <c r="Q16" s="639">
        <v>75</v>
      </c>
      <c r="R16" s="466">
        <v>66</v>
      </c>
      <c r="S16" s="466">
        <v>52</v>
      </c>
      <c r="T16" s="761">
        <v>48</v>
      </c>
      <c r="U16" s="662">
        <v>43</v>
      </c>
      <c r="V16" s="645">
        <v>36</v>
      </c>
      <c r="W16" s="645">
        <v>27</v>
      </c>
      <c r="X16" s="645">
        <v>18</v>
      </c>
      <c r="Y16" s="645">
        <v>19</v>
      </c>
      <c r="Z16" s="645">
        <v>32</v>
      </c>
      <c r="AA16" s="645">
        <v>25</v>
      </c>
      <c r="AB16" s="645">
        <v>21</v>
      </c>
      <c r="AC16" s="646">
        <v>25</v>
      </c>
      <c r="AD16" s="647">
        <v>21</v>
      </c>
      <c r="AE16" s="481"/>
      <c r="AF16" s="302">
        <f t="shared" si="0"/>
        <v>42</v>
      </c>
      <c r="AG16" s="475"/>
      <c r="AH16" s="475"/>
      <c r="AI16" s="12"/>
      <c r="AJ16" s="12"/>
      <c r="AK16" s="12"/>
      <c r="AL16" s="12"/>
      <c r="AM16" s="12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</row>
    <row r="17" spans="1:172" x14ac:dyDescent="0.2">
      <c r="A17" s="550" t="s">
        <v>107</v>
      </c>
      <c r="B17" s="58">
        <v>4</v>
      </c>
      <c r="C17" s="62">
        <v>1</v>
      </c>
      <c r="D17" s="24">
        <v>4</v>
      </c>
      <c r="E17" s="59">
        <v>2</v>
      </c>
      <c r="F17" s="58">
        <v>6</v>
      </c>
      <c r="G17" s="9">
        <v>6</v>
      </c>
      <c r="H17" s="11">
        <v>9</v>
      </c>
      <c r="I17" s="18">
        <v>19</v>
      </c>
      <c r="J17" s="61">
        <v>22</v>
      </c>
      <c r="K17" s="58">
        <v>93</v>
      </c>
      <c r="L17" s="58">
        <v>151</v>
      </c>
      <c r="M17" s="7">
        <v>172</v>
      </c>
      <c r="N17" s="353">
        <v>196</v>
      </c>
      <c r="O17" s="61">
        <v>199</v>
      </c>
      <c r="P17" s="207">
        <v>174</v>
      </c>
      <c r="Q17" s="364">
        <v>147</v>
      </c>
      <c r="R17" s="460">
        <v>152</v>
      </c>
      <c r="S17" s="460">
        <v>141</v>
      </c>
      <c r="T17" s="762">
        <v>160</v>
      </c>
      <c r="U17" s="663">
        <v>133</v>
      </c>
      <c r="V17" s="105">
        <v>150</v>
      </c>
      <c r="W17" s="105">
        <v>166</v>
      </c>
      <c r="X17" s="105">
        <v>158</v>
      </c>
      <c r="Y17" s="105">
        <v>154</v>
      </c>
      <c r="Z17" s="105">
        <v>122</v>
      </c>
      <c r="AA17" s="105">
        <v>129</v>
      </c>
      <c r="AB17" s="105">
        <v>143</v>
      </c>
      <c r="AC17" s="623">
        <v>136</v>
      </c>
      <c r="AD17" s="443">
        <v>166</v>
      </c>
      <c r="AE17" s="481"/>
      <c r="AF17" s="302">
        <f t="shared" si="0"/>
        <v>13</v>
      </c>
      <c r="AG17" s="475"/>
      <c r="AH17" s="475"/>
      <c r="AI17" s="12"/>
      <c r="AJ17" s="12"/>
      <c r="AK17" s="12"/>
      <c r="AL17" s="12"/>
      <c r="AM17" s="12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</row>
    <row r="18" spans="1:172" x14ac:dyDescent="0.2">
      <c r="A18" s="550" t="s">
        <v>83</v>
      </c>
      <c r="B18" s="58">
        <v>279</v>
      </c>
      <c r="C18" s="62">
        <v>332</v>
      </c>
      <c r="D18" s="24">
        <v>383</v>
      </c>
      <c r="E18" s="59">
        <v>391</v>
      </c>
      <c r="F18" s="58">
        <v>441</v>
      </c>
      <c r="G18" s="9">
        <v>482</v>
      </c>
      <c r="H18" s="11">
        <v>483</v>
      </c>
      <c r="I18" s="18">
        <v>446</v>
      </c>
      <c r="J18" s="61">
        <v>451</v>
      </c>
      <c r="K18" s="58">
        <v>441</v>
      </c>
      <c r="L18" s="58">
        <v>475</v>
      </c>
      <c r="M18" s="7">
        <v>485</v>
      </c>
      <c r="N18" s="353">
        <v>501</v>
      </c>
      <c r="O18" s="61">
        <v>507</v>
      </c>
      <c r="P18" s="207">
        <v>539</v>
      </c>
      <c r="Q18" s="364">
        <v>591</v>
      </c>
      <c r="R18" s="460">
        <v>554</v>
      </c>
      <c r="S18" s="460">
        <v>514</v>
      </c>
      <c r="T18" s="762">
        <v>468</v>
      </c>
      <c r="U18" s="663">
        <v>502</v>
      </c>
      <c r="V18" s="105">
        <v>476</v>
      </c>
      <c r="W18" s="105">
        <v>452</v>
      </c>
      <c r="X18" s="105">
        <v>489</v>
      </c>
      <c r="Y18" s="105">
        <v>478</v>
      </c>
      <c r="Z18" s="105">
        <v>445</v>
      </c>
      <c r="AA18" s="105">
        <v>398</v>
      </c>
      <c r="AB18" s="105">
        <v>344</v>
      </c>
      <c r="AC18" s="623">
        <v>338</v>
      </c>
      <c r="AD18" s="443">
        <v>313</v>
      </c>
      <c r="AE18" s="481"/>
      <c r="AF18" s="302">
        <f t="shared" si="0"/>
        <v>7</v>
      </c>
      <c r="AG18" s="475"/>
      <c r="AH18" s="482"/>
      <c r="AI18" s="12"/>
      <c r="AJ18" s="12"/>
      <c r="AK18" s="12"/>
      <c r="AL18" s="12"/>
      <c r="AM18" s="12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</row>
    <row r="19" spans="1:172" s="551" customFormat="1" x14ac:dyDescent="0.2">
      <c r="A19" s="550" t="s">
        <v>57</v>
      </c>
      <c r="B19" s="58">
        <v>0</v>
      </c>
      <c r="C19" s="62">
        <v>0</v>
      </c>
      <c r="D19" s="24">
        <v>0</v>
      </c>
      <c r="E19" s="59">
        <v>0</v>
      </c>
      <c r="F19" s="58">
        <v>0</v>
      </c>
      <c r="G19" s="9">
        <v>6</v>
      </c>
      <c r="H19" s="11">
        <v>18</v>
      </c>
      <c r="I19" s="18">
        <v>26</v>
      </c>
      <c r="J19" s="61">
        <v>20</v>
      </c>
      <c r="K19" s="58">
        <v>33</v>
      </c>
      <c r="L19" s="58">
        <v>36</v>
      </c>
      <c r="M19" s="7">
        <v>45</v>
      </c>
      <c r="N19" s="353">
        <v>52</v>
      </c>
      <c r="O19" s="61">
        <v>58</v>
      </c>
      <c r="P19" s="207">
        <v>86</v>
      </c>
      <c r="Q19" s="364">
        <v>112</v>
      </c>
      <c r="R19" s="460">
        <v>105</v>
      </c>
      <c r="S19" s="460">
        <v>83</v>
      </c>
      <c r="T19" s="762">
        <v>73</v>
      </c>
      <c r="U19" s="663">
        <v>74</v>
      </c>
      <c r="V19" s="105">
        <v>58</v>
      </c>
      <c r="W19" s="105">
        <v>63</v>
      </c>
      <c r="X19" s="105">
        <v>67</v>
      </c>
      <c r="Y19" s="105">
        <v>62</v>
      </c>
      <c r="Z19" s="105">
        <v>64</v>
      </c>
      <c r="AA19" s="105">
        <v>57</v>
      </c>
      <c r="AB19" s="105">
        <v>51</v>
      </c>
      <c r="AC19" s="623">
        <v>37</v>
      </c>
      <c r="AD19" s="443">
        <v>33</v>
      </c>
      <c r="AE19" s="481"/>
      <c r="AF19" s="302">
        <f t="shared" si="0"/>
        <v>36</v>
      </c>
      <c r="AG19" s="483"/>
      <c r="AH19" s="483"/>
      <c r="AI19" s="13"/>
      <c r="AJ19" s="13"/>
      <c r="AK19" s="13"/>
      <c r="AL19" s="13"/>
      <c r="AM19" s="13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  <c r="BV19" s="6"/>
      <c r="BW19" s="6"/>
      <c r="BX19" s="6"/>
      <c r="BY19" s="6"/>
      <c r="BZ19" s="6"/>
      <c r="CA19" s="6"/>
      <c r="CB19" s="6"/>
      <c r="CC19" s="6"/>
      <c r="CD19" s="6"/>
      <c r="CE19" s="6"/>
      <c r="CF19" s="6"/>
      <c r="CG19" s="6"/>
      <c r="CH19" s="6"/>
      <c r="CI19" s="6"/>
      <c r="CJ19" s="6"/>
      <c r="CK19" s="6"/>
      <c r="CL19" s="6"/>
      <c r="CM19" s="6"/>
      <c r="CN19" s="6"/>
      <c r="CO19" s="6"/>
      <c r="CP19" s="6"/>
      <c r="CQ19" s="6"/>
      <c r="CR19" s="6"/>
      <c r="CS19" s="6"/>
      <c r="CT19" s="6"/>
      <c r="CU19" s="6"/>
      <c r="CV19" s="6"/>
      <c r="CW19" s="6"/>
      <c r="CX19" s="6"/>
      <c r="CY19" s="6"/>
      <c r="CZ19" s="6"/>
      <c r="DA19" s="6"/>
      <c r="DB19" s="6"/>
      <c r="DC19" s="6"/>
      <c r="DD19" s="6"/>
      <c r="DE19" s="6"/>
      <c r="DF19" s="6"/>
      <c r="DG19" s="6"/>
      <c r="DH19" s="6"/>
      <c r="DI19" s="6"/>
      <c r="DJ19" s="6"/>
      <c r="DK19" s="6"/>
      <c r="DL19" s="6"/>
      <c r="DM19" s="6"/>
      <c r="DN19" s="6"/>
      <c r="DO19" s="6"/>
      <c r="DP19" s="6"/>
      <c r="DQ19" s="6"/>
      <c r="DR19" s="6"/>
      <c r="DS19" s="6"/>
      <c r="DT19" s="6"/>
      <c r="DU19" s="6"/>
      <c r="DV19" s="6"/>
      <c r="DW19" s="6"/>
      <c r="DX19" s="6"/>
      <c r="DY19" s="6"/>
      <c r="DZ19" s="6"/>
      <c r="EA19" s="6"/>
      <c r="EB19" s="6"/>
      <c r="EC19" s="6"/>
      <c r="ED19" s="6"/>
      <c r="EE19" s="6"/>
      <c r="EF19" s="6"/>
      <c r="EG19" s="6"/>
      <c r="EH19" s="6"/>
      <c r="EI19" s="6"/>
      <c r="EJ19" s="6"/>
      <c r="EK19" s="6"/>
      <c r="EL19" s="6"/>
      <c r="EM19" s="6"/>
      <c r="EN19" s="6"/>
      <c r="EO19" s="6"/>
      <c r="EP19" s="6"/>
      <c r="EQ19" s="6"/>
      <c r="ER19" s="6"/>
      <c r="ES19" s="6"/>
      <c r="ET19" s="6"/>
      <c r="EU19" s="6"/>
      <c r="EV19" s="6"/>
      <c r="EW19" s="6"/>
      <c r="EX19" s="6"/>
      <c r="EY19" s="6"/>
      <c r="EZ19" s="6"/>
      <c r="FA19" s="6"/>
      <c r="FB19" s="6"/>
      <c r="FC19" s="6"/>
      <c r="FD19" s="6"/>
      <c r="FE19" s="6"/>
      <c r="FF19" s="6"/>
      <c r="FG19" s="6"/>
      <c r="FH19" s="6"/>
      <c r="FI19" s="6"/>
      <c r="FJ19" s="6"/>
      <c r="FK19" s="6"/>
      <c r="FL19" s="6"/>
      <c r="FM19" s="6"/>
      <c r="FN19" s="6"/>
      <c r="FO19" s="6"/>
      <c r="FP19" s="6"/>
    </row>
    <row r="20" spans="1:172" x14ac:dyDescent="0.2">
      <c r="A20" s="552" t="s">
        <v>4</v>
      </c>
      <c r="B20" s="48">
        <v>137</v>
      </c>
      <c r="C20" s="49">
        <v>145</v>
      </c>
      <c r="D20" s="50">
        <v>130</v>
      </c>
      <c r="E20" s="116">
        <v>134</v>
      </c>
      <c r="F20" s="48">
        <v>146</v>
      </c>
      <c r="G20" s="117">
        <v>136</v>
      </c>
      <c r="H20" s="118">
        <v>163</v>
      </c>
      <c r="I20" s="53">
        <v>165</v>
      </c>
      <c r="J20" s="54">
        <v>168</v>
      </c>
      <c r="K20" s="48">
        <v>174</v>
      </c>
      <c r="L20" s="48">
        <v>183</v>
      </c>
      <c r="M20" s="55">
        <v>194</v>
      </c>
      <c r="N20" s="352">
        <v>184</v>
      </c>
      <c r="O20" s="54">
        <v>208</v>
      </c>
      <c r="P20" s="279">
        <v>190</v>
      </c>
      <c r="Q20" s="634">
        <v>183</v>
      </c>
      <c r="R20" s="459">
        <v>169</v>
      </c>
      <c r="S20" s="459">
        <v>151</v>
      </c>
      <c r="T20" s="763">
        <v>155</v>
      </c>
      <c r="U20" s="664">
        <v>157</v>
      </c>
      <c r="V20" s="119">
        <v>143</v>
      </c>
      <c r="W20" s="119">
        <v>140</v>
      </c>
      <c r="X20" s="119">
        <v>141</v>
      </c>
      <c r="Y20" s="119">
        <v>153</v>
      </c>
      <c r="Z20" s="119">
        <v>134</v>
      </c>
      <c r="AA20" s="119">
        <v>110</v>
      </c>
      <c r="AB20" s="119">
        <v>105</v>
      </c>
      <c r="AC20" s="624">
        <v>100</v>
      </c>
      <c r="AD20" s="444">
        <v>102</v>
      </c>
      <c r="AE20" s="481"/>
      <c r="AF20" s="302">
        <f t="shared" si="0"/>
        <v>18</v>
      </c>
      <c r="AG20" s="475"/>
      <c r="AH20" s="475"/>
      <c r="AI20" s="12"/>
      <c r="AJ20" s="12"/>
      <c r="AK20" s="12"/>
      <c r="AL20" s="12"/>
      <c r="AM20" s="12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</row>
    <row r="21" spans="1:172" x14ac:dyDescent="0.2">
      <c r="A21" s="550" t="s">
        <v>40</v>
      </c>
      <c r="B21" s="58">
        <v>0</v>
      </c>
      <c r="C21" s="62">
        <v>0</v>
      </c>
      <c r="D21" s="24">
        <v>0</v>
      </c>
      <c r="E21" s="59">
        <v>0</v>
      </c>
      <c r="F21" s="58">
        <v>0</v>
      </c>
      <c r="G21" s="9">
        <v>0</v>
      </c>
      <c r="H21" s="11">
        <v>0</v>
      </c>
      <c r="I21" s="18">
        <v>0</v>
      </c>
      <c r="J21" s="61">
        <v>0</v>
      </c>
      <c r="K21" s="58">
        <v>0</v>
      </c>
      <c r="L21" s="58">
        <v>4</v>
      </c>
      <c r="M21" s="7">
        <v>4</v>
      </c>
      <c r="N21" s="353">
        <v>6</v>
      </c>
      <c r="O21" s="61">
        <v>4</v>
      </c>
      <c r="P21" s="207">
        <v>1</v>
      </c>
      <c r="Q21" s="364">
        <v>4</v>
      </c>
      <c r="R21" s="460">
        <v>7</v>
      </c>
      <c r="S21" s="460">
        <v>6</v>
      </c>
      <c r="T21" s="762">
        <v>8</v>
      </c>
      <c r="U21" s="663">
        <v>7</v>
      </c>
      <c r="V21" s="105">
        <v>4</v>
      </c>
      <c r="W21" s="105">
        <v>6</v>
      </c>
      <c r="X21" s="105">
        <v>7</v>
      </c>
      <c r="Y21" s="105">
        <v>7</v>
      </c>
      <c r="Z21" s="105">
        <v>10</v>
      </c>
      <c r="AA21" s="105">
        <v>9</v>
      </c>
      <c r="AB21" s="105">
        <v>7</v>
      </c>
      <c r="AC21" s="623">
        <v>7</v>
      </c>
      <c r="AD21" s="443">
        <v>3</v>
      </c>
      <c r="AE21" s="481"/>
      <c r="AF21" s="302">
        <f t="shared" si="0"/>
        <v>48</v>
      </c>
      <c r="AG21" s="475"/>
      <c r="AH21" s="475"/>
      <c r="AI21" s="12"/>
      <c r="AJ21" s="12"/>
      <c r="AK21" s="12"/>
      <c r="AL21" s="12"/>
      <c r="AM21" s="12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  <c r="FD21" s="1"/>
      <c r="FE21" s="1"/>
      <c r="FF21" s="1"/>
      <c r="FG21" s="1"/>
      <c r="FH21" s="1"/>
      <c r="FI21" s="1"/>
      <c r="FJ21" s="1"/>
      <c r="FK21" s="1"/>
      <c r="FL21" s="1"/>
      <c r="FM21" s="1"/>
      <c r="FN21" s="1"/>
      <c r="FO21" s="1"/>
      <c r="FP21" s="1"/>
    </row>
    <row r="22" spans="1:172" x14ac:dyDescent="0.2">
      <c r="A22" s="550" t="s">
        <v>42</v>
      </c>
      <c r="B22" s="58">
        <v>0</v>
      </c>
      <c r="C22" s="62">
        <v>0</v>
      </c>
      <c r="D22" s="24">
        <v>0</v>
      </c>
      <c r="E22" s="59">
        <v>0</v>
      </c>
      <c r="F22" s="58">
        <v>0</v>
      </c>
      <c r="G22" s="9">
        <v>0</v>
      </c>
      <c r="H22" s="11">
        <v>0</v>
      </c>
      <c r="I22" s="18">
        <v>0</v>
      </c>
      <c r="J22" s="61">
        <v>2</v>
      </c>
      <c r="K22" s="58">
        <v>9</v>
      </c>
      <c r="L22" s="58">
        <v>18</v>
      </c>
      <c r="M22" s="7">
        <v>33</v>
      </c>
      <c r="N22" s="353">
        <v>48</v>
      </c>
      <c r="O22" s="61">
        <v>70</v>
      </c>
      <c r="P22" s="207">
        <v>81</v>
      </c>
      <c r="Q22" s="364">
        <v>109</v>
      </c>
      <c r="R22" s="460">
        <v>118</v>
      </c>
      <c r="S22" s="460">
        <v>133</v>
      </c>
      <c r="T22" s="762">
        <v>130</v>
      </c>
      <c r="U22" s="663">
        <v>140</v>
      </c>
      <c r="V22" s="105">
        <v>154</v>
      </c>
      <c r="W22" s="105">
        <v>159</v>
      </c>
      <c r="X22" s="105">
        <v>170</v>
      </c>
      <c r="Y22" s="105">
        <v>168</v>
      </c>
      <c r="Z22" s="105">
        <v>147</v>
      </c>
      <c r="AA22" s="105">
        <v>113</v>
      </c>
      <c r="AB22" s="105">
        <v>93</v>
      </c>
      <c r="AC22" s="623">
        <v>95</v>
      </c>
      <c r="AD22" s="443">
        <v>94</v>
      </c>
      <c r="AE22" s="481"/>
      <c r="AF22" s="302">
        <f t="shared" si="0"/>
        <v>20</v>
      </c>
      <c r="AG22" s="475"/>
      <c r="AH22" s="475"/>
      <c r="AI22" s="12"/>
      <c r="AJ22" s="12"/>
      <c r="AK22" s="12"/>
      <c r="AL22" s="12"/>
      <c r="AM22" s="12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  <c r="FD22" s="1"/>
      <c r="FE22" s="1"/>
      <c r="FF22" s="1"/>
      <c r="FG22" s="1"/>
      <c r="FH22" s="1"/>
      <c r="FI22" s="1"/>
      <c r="FJ22" s="1"/>
      <c r="FK22" s="1"/>
      <c r="FL22" s="1"/>
      <c r="FM22" s="1"/>
      <c r="FN22" s="1"/>
      <c r="FO22" s="1"/>
      <c r="FP22" s="1"/>
    </row>
    <row r="23" spans="1:172" x14ac:dyDescent="0.2">
      <c r="A23" s="550" t="s">
        <v>5</v>
      </c>
      <c r="B23" s="58">
        <v>8</v>
      </c>
      <c r="C23" s="62">
        <v>6</v>
      </c>
      <c r="D23" s="24">
        <v>7</v>
      </c>
      <c r="E23" s="59">
        <v>10</v>
      </c>
      <c r="F23" s="58">
        <v>11</v>
      </c>
      <c r="G23" s="9">
        <v>11</v>
      </c>
      <c r="H23" s="11">
        <v>11</v>
      </c>
      <c r="I23" s="18">
        <v>6</v>
      </c>
      <c r="J23" s="61">
        <v>8</v>
      </c>
      <c r="K23" s="58">
        <v>5</v>
      </c>
      <c r="L23" s="58">
        <v>4</v>
      </c>
      <c r="M23" s="7">
        <v>6</v>
      </c>
      <c r="N23" s="353">
        <v>8</v>
      </c>
      <c r="O23" s="61">
        <v>7</v>
      </c>
      <c r="P23" s="207">
        <v>7</v>
      </c>
      <c r="Q23" s="364">
        <v>3</v>
      </c>
      <c r="R23" s="460">
        <v>7</v>
      </c>
      <c r="S23" s="460">
        <v>12</v>
      </c>
      <c r="T23" s="762">
        <v>11</v>
      </c>
      <c r="U23" s="663">
        <v>9</v>
      </c>
      <c r="V23" s="105">
        <v>7</v>
      </c>
      <c r="W23" s="105">
        <v>8</v>
      </c>
      <c r="X23" s="105">
        <v>8</v>
      </c>
      <c r="Y23" s="105">
        <v>6</v>
      </c>
      <c r="Z23" s="105">
        <v>6</v>
      </c>
      <c r="AA23" s="105">
        <v>2</v>
      </c>
      <c r="AB23" s="105">
        <v>3</v>
      </c>
      <c r="AC23" s="623">
        <v>2</v>
      </c>
      <c r="AD23" s="443">
        <v>2</v>
      </c>
      <c r="AE23" s="481"/>
      <c r="AF23" s="302">
        <f t="shared" si="0"/>
        <v>49</v>
      </c>
      <c r="AG23" s="475"/>
      <c r="AH23" s="475"/>
      <c r="AI23" s="12"/>
      <c r="AJ23" s="12"/>
      <c r="AK23" s="12"/>
      <c r="AL23" s="12"/>
      <c r="AM23" s="12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  <c r="FF23" s="1"/>
      <c r="FG23" s="1"/>
      <c r="FH23" s="1"/>
      <c r="FI23" s="1"/>
      <c r="FJ23" s="1"/>
      <c r="FK23" s="1"/>
      <c r="FL23" s="1"/>
      <c r="FM23" s="1"/>
      <c r="FN23" s="1"/>
      <c r="FO23" s="1"/>
      <c r="FP23" s="1"/>
    </row>
    <row r="24" spans="1:172" s="551" customFormat="1" x14ac:dyDescent="0.2">
      <c r="A24" s="550" t="s">
        <v>6</v>
      </c>
      <c r="B24" s="58">
        <v>169</v>
      </c>
      <c r="C24" s="22">
        <v>157</v>
      </c>
      <c r="D24" s="24">
        <v>144</v>
      </c>
      <c r="E24" s="59">
        <v>131</v>
      </c>
      <c r="F24" s="58">
        <v>151</v>
      </c>
      <c r="G24" s="9">
        <v>193</v>
      </c>
      <c r="H24" s="11">
        <v>241</v>
      </c>
      <c r="I24" s="18">
        <v>267</v>
      </c>
      <c r="J24" s="61">
        <v>240</v>
      </c>
      <c r="K24" s="58">
        <v>213</v>
      </c>
      <c r="L24" s="58">
        <v>221</v>
      </c>
      <c r="M24" s="7">
        <v>214</v>
      </c>
      <c r="N24" s="353">
        <v>224</v>
      </c>
      <c r="O24" s="61">
        <v>233</v>
      </c>
      <c r="P24" s="207">
        <v>256</v>
      </c>
      <c r="Q24" s="364">
        <v>214</v>
      </c>
      <c r="R24" s="460">
        <v>190</v>
      </c>
      <c r="S24" s="460">
        <v>176</v>
      </c>
      <c r="T24" s="762">
        <v>159</v>
      </c>
      <c r="U24" s="663">
        <v>145</v>
      </c>
      <c r="V24" s="105">
        <v>135</v>
      </c>
      <c r="W24" s="105">
        <v>131</v>
      </c>
      <c r="X24" s="105">
        <v>121</v>
      </c>
      <c r="Y24" s="105">
        <v>113</v>
      </c>
      <c r="Z24" s="105">
        <v>128</v>
      </c>
      <c r="AA24" s="105">
        <v>111</v>
      </c>
      <c r="AB24" s="105">
        <v>92</v>
      </c>
      <c r="AC24" s="623">
        <v>95</v>
      </c>
      <c r="AD24" s="443">
        <v>105</v>
      </c>
      <c r="AE24" s="481"/>
      <c r="AF24" s="302">
        <f t="shared" si="0"/>
        <v>17</v>
      </c>
      <c r="AG24" s="483"/>
      <c r="AH24" s="483"/>
      <c r="AI24" s="13"/>
      <c r="AJ24" s="13"/>
      <c r="AK24" s="13"/>
      <c r="AL24" s="13"/>
      <c r="AM24" s="13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  <c r="BQ24" s="6"/>
      <c r="BR24" s="6"/>
      <c r="BS24" s="6"/>
      <c r="BT24" s="6"/>
      <c r="BU24" s="6"/>
      <c r="BV24" s="6"/>
      <c r="BW24" s="6"/>
      <c r="BX24" s="6"/>
      <c r="BY24" s="6"/>
      <c r="BZ24" s="6"/>
      <c r="CA24" s="6"/>
      <c r="CB24" s="6"/>
      <c r="CC24" s="6"/>
      <c r="CD24" s="6"/>
      <c r="CE24" s="6"/>
      <c r="CF24" s="6"/>
      <c r="CG24" s="6"/>
      <c r="CH24" s="6"/>
      <c r="CI24" s="6"/>
      <c r="CJ24" s="6"/>
      <c r="CK24" s="6"/>
      <c r="CL24" s="6"/>
      <c r="CM24" s="6"/>
      <c r="CN24" s="6"/>
      <c r="CO24" s="6"/>
      <c r="CP24" s="6"/>
      <c r="CQ24" s="6"/>
      <c r="CR24" s="6"/>
      <c r="CS24" s="6"/>
      <c r="CT24" s="6"/>
      <c r="CU24" s="6"/>
      <c r="CV24" s="6"/>
      <c r="CW24" s="6"/>
      <c r="CX24" s="6"/>
      <c r="CY24" s="6"/>
      <c r="CZ24" s="6"/>
      <c r="DA24" s="6"/>
      <c r="DB24" s="6"/>
      <c r="DC24" s="6"/>
      <c r="DD24" s="6"/>
      <c r="DE24" s="6"/>
      <c r="DF24" s="6"/>
      <c r="DG24" s="6"/>
      <c r="DH24" s="6"/>
      <c r="DI24" s="6"/>
      <c r="DJ24" s="6"/>
      <c r="DK24" s="6"/>
      <c r="DL24" s="6"/>
      <c r="DM24" s="6"/>
      <c r="DN24" s="6"/>
      <c r="DO24" s="6"/>
      <c r="DP24" s="6"/>
      <c r="DQ24" s="6"/>
      <c r="DR24" s="6"/>
      <c r="DS24" s="6"/>
      <c r="DT24" s="6"/>
      <c r="DU24" s="6"/>
      <c r="DV24" s="6"/>
      <c r="DW24" s="6"/>
      <c r="DX24" s="6"/>
      <c r="DY24" s="6"/>
      <c r="DZ24" s="6"/>
      <c r="EA24" s="6"/>
      <c r="EB24" s="6"/>
      <c r="EC24" s="6"/>
      <c r="ED24" s="6"/>
      <c r="EE24" s="6"/>
      <c r="EF24" s="6"/>
      <c r="EG24" s="6"/>
      <c r="EH24" s="6"/>
      <c r="EI24" s="6"/>
      <c r="EJ24" s="6"/>
      <c r="EK24" s="6"/>
      <c r="EL24" s="6"/>
      <c r="EM24" s="6"/>
      <c r="EN24" s="6"/>
      <c r="EO24" s="6"/>
      <c r="EP24" s="6"/>
      <c r="EQ24" s="6"/>
      <c r="ER24" s="6"/>
      <c r="ES24" s="6"/>
      <c r="ET24" s="6"/>
      <c r="EU24" s="6"/>
      <c r="EV24" s="6"/>
      <c r="EW24" s="6"/>
      <c r="EX24" s="6"/>
      <c r="EY24" s="6"/>
      <c r="EZ24" s="6"/>
      <c r="FA24" s="6"/>
      <c r="FB24" s="6"/>
      <c r="FC24" s="6"/>
      <c r="FD24" s="6"/>
      <c r="FE24" s="6"/>
      <c r="FF24" s="6"/>
      <c r="FG24" s="6"/>
      <c r="FH24" s="6"/>
      <c r="FI24" s="6"/>
      <c r="FJ24" s="6"/>
      <c r="FK24" s="6"/>
      <c r="FL24" s="6"/>
      <c r="FM24" s="6"/>
      <c r="FN24" s="6"/>
      <c r="FO24" s="6"/>
      <c r="FP24" s="6"/>
    </row>
    <row r="25" spans="1:172" s="551" customFormat="1" x14ac:dyDescent="0.2">
      <c r="A25" s="552" t="s">
        <v>54</v>
      </c>
      <c r="B25" s="48">
        <v>0</v>
      </c>
      <c r="C25" s="115">
        <v>0</v>
      </c>
      <c r="D25" s="50">
        <v>0</v>
      </c>
      <c r="E25" s="116">
        <v>0</v>
      </c>
      <c r="F25" s="48">
        <v>0</v>
      </c>
      <c r="G25" s="117">
        <v>0</v>
      </c>
      <c r="H25" s="118">
        <v>0</v>
      </c>
      <c r="I25" s="53">
        <v>0</v>
      </c>
      <c r="J25" s="54">
        <v>0</v>
      </c>
      <c r="K25" s="48">
        <v>1</v>
      </c>
      <c r="L25" s="48">
        <v>0</v>
      </c>
      <c r="M25" s="55">
        <v>0</v>
      </c>
      <c r="N25" s="352">
        <v>9</v>
      </c>
      <c r="O25" s="54">
        <v>5</v>
      </c>
      <c r="P25" s="279">
        <v>5</v>
      </c>
      <c r="Q25" s="634">
        <v>7</v>
      </c>
      <c r="R25" s="459">
        <v>3</v>
      </c>
      <c r="S25" s="459">
        <v>1</v>
      </c>
      <c r="T25" s="763">
        <v>9</v>
      </c>
      <c r="U25" s="664">
        <v>6</v>
      </c>
      <c r="V25" s="119">
        <v>5</v>
      </c>
      <c r="W25" s="119">
        <v>0</v>
      </c>
      <c r="X25" s="119">
        <v>6</v>
      </c>
      <c r="Y25" s="119">
        <v>3</v>
      </c>
      <c r="Z25" s="119">
        <v>6</v>
      </c>
      <c r="AA25" s="119">
        <v>7</v>
      </c>
      <c r="AB25" s="119">
        <v>0</v>
      </c>
      <c r="AC25" s="624">
        <v>0</v>
      </c>
      <c r="AD25" s="444">
        <v>0</v>
      </c>
      <c r="AE25" s="481"/>
      <c r="AF25" s="302">
        <f t="shared" si="0"/>
        <v>51</v>
      </c>
      <c r="AG25" s="483"/>
      <c r="AH25" s="483"/>
      <c r="AI25" s="13"/>
      <c r="AJ25" s="13"/>
      <c r="AK25" s="13"/>
      <c r="AL25" s="13"/>
      <c r="AM25" s="13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  <c r="BQ25" s="6"/>
      <c r="BR25" s="6"/>
      <c r="BS25" s="6"/>
      <c r="BT25" s="6"/>
      <c r="BU25" s="6"/>
      <c r="BV25" s="6"/>
      <c r="BW25" s="6"/>
      <c r="BX25" s="6"/>
      <c r="BY25" s="6"/>
      <c r="BZ25" s="6"/>
      <c r="CA25" s="6"/>
      <c r="CB25" s="6"/>
      <c r="CC25" s="6"/>
      <c r="CD25" s="6"/>
      <c r="CE25" s="6"/>
      <c r="CF25" s="6"/>
      <c r="CG25" s="6"/>
      <c r="CH25" s="6"/>
      <c r="CI25" s="6"/>
      <c r="CJ25" s="6"/>
      <c r="CK25" s="6"/>
      <c r="CL25" s="6"/>
      <c r="CM25" s="6"/>
      <c r="CN25" s="6"/>
      <c r="CO25" s="6"/>
      <c r="CP25" s="6"/>
      <c r="CQ25" s="6"/>
      <c r="CR25" s="6"/>
      <c r="CS25" s="6"/>
      <c r="CT25" s="6"/>
      <c r="CU25" s="6"/>
      <c r="CV25" s="6"/>
      <c r="CW25" s="6"/>
      <c r="CX25" s="6"/>
      <c r="CY25" s="6"/>
      <c r="CZ25" s="6"/>
      <c r="DA25" s="6"/>
      <c r="DB25" s="6"/>
      <c r="DC25" s="6"/>
      <c r="DD25" s="6"/>
      <c r="DE25" s="6"/>
      <c r="DF25" s="6"/>
      <c r="DG25" s="6"/>
      <c r="DH25" s="6"/>
      <c r="DI25" s="6"/>
      <c r="DJ25" s="6"/>
      <c r="DK25" s="6"/>
      <c r="DL25" s="6"/>
      <c r="DM25" s="6"/>
      <c r="DN25" s="6"/>
      <c r="DO25" s="6"/>
      <c r="DP25" s="6"/>
      <c r="DQ25" s="6"/>
      <c r="DR25" s="6"/>
      <c r="DS25" s="6"/>
      <c r="DT25" s="6"/>
      <c r="DU25" s="6"/>
      <c r="DV25" s="6"/>
      <c r="DW25" s="6"/>
      <c r="DX25" s="6"/>
      <c r="DY25" s="6"/>
      <c r="DZ25" s="6"/>
      <c r="EA25" s="6"/>
      <c r="EB25" s="6"/>
      <c r="EC25" s="6"/>
      <c r="ED25" s="6"/>
      <c r="EE25" s="6"/>
      <c r="EF25" s="6"/>
      <c r="EG25" s="6"/>
      <c r="EH25" s="6"/>
      <c r="EI25" s="6"/>
      <c r="EJ25" s="6"/>
      <c r="EK25" s="6"/>
      <c r="EL25" s="6"/>
      <c r="EM25" s="6"/>
      <c r="EN25" s="6"/>
      <c r="EO25" s="6"/>
      <c r="EP25" s="6"/>
      <c r="EQ25" s="6"/>
      <c r="ER25" s="6"/>
      <c r="ES25" s="6"/>
      <c r="ET25" s="6"/>
      <c r="EU25" s="6"/>
      <c r="EV25" s="6"/>
      <c r="EW25" s="6"/>
      <c r="EX25" s="6"/>
      <c r="EY25" s="6"/>
      <c r="EZ25" s="6"/>
      <c r="FA25" s="6"/>
      <c r="FB25" s="6"/>
      <c r="FC25" s="6"/>
      <c r="FD25" s="6"/>
      <c r="FE25" s="6"/>
      <c r="FF25" s="6"/>
      <c r="FG25" s="6"/>
      <c r="FH25" s="6"/>
      <c r="FI25" s="6"/>
      <c r="FJ25" s="6"/>
      <c r="FK25" s="6"/>
      <c r="FL25" s="6"/>
      <c r="FM25" s="6"/>
      <c r="FN25" s="6"/>
      <c r="FO25" s="6"/>
      <c r="FP25" s="6"/>
    </row>
    <row r="26" spans="1:172" s="553" customFormat="1" x14ac:dyDescent="0.2">
      <c r="A26" s="550" t="s">
        <v>108</v>
      </c>
      <c r="B26" s="58">
        <v>0</v>
      </c>
      <c r="C26" s="62">
        <v>0</v>
      </c>
      <c r="D26" s="24">
        <v>0</v>
      </c>
      <c r="E26" s="59">
        <v>0</v>
      </c>
      <c r="F26" s="58">
        <v>0</v>
      </c>
      <c r="G26" s="9">
        <v>16</v>
      </c>
      <c r="H26" s="11">
        <v>37</v>
      </c>
      <c r="I26" s="18">
        <v>50</v>
      </c>
      <c r="J26" s="61">
        <v>44</v>
      </c>
      <c r="K26" s="58">
        <v>55</v>
      </c>
      <c r="L26" s="58">
        <v>44</v>
      </c>
      <c r="M26" s="7">
        <v>53</v>
      </c>
      <c r="N26" s="353">
        <v>37</v>
      </c>
      <c r="O26" s="61">
        <v>46</v>
      </c>
      <c r="P26" s="207">
        <v>52</v>
      </c>
      <c r="Q26" s="364">
        <v>54</v>
      </c>
      <c r="R26" s="460">
        <v>52</v>
      </c>
      <c r="S26" s="460">
        <v>46</v>
      </c>
      <c r="T26" s="762">
        <v>36</v>
      </c>
      <c r="U26" s="663">
        <v>38</v>
      </c>
      <c r="V26" s="105">
        <v>39</v>
      </c>
      <c r="W26" s="105">
        <v>43</v>
      </c>
      <c r="X26" s="105">
        <v>50</v>
      </c>
      <c r="Y26" s="105">
        <v>39</v>
      </c>
      <c r="Z26" s="105">
        <v>33</v>
      </c>
      <c r="AA26" s="105">
        <v>54</v>
      </c>
      <c r="AB26" s="105">
        <v>54</v>
      </c>
      <c r="AC26" s="623">
        <v>43</v>
      </c>
      <c r="AD26" s="443">
        <v>34</v>
      </c>
      <c r="AE26" s="481"/>
      <c r="AF26" s="302">
        <f t="shared" si="0"/>
        <v>34</v>
      </c>
      <c r="AG26" s="484"/>
      <c r="AH26" s="484"/>
      <c r="AI26" s="14"/>
      <c r="AJ26" s="14"/>
      <c r="AK26" s="14"/>
      <c r="AL26" s="14"/>
      <c r="AM26" s="1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</row>
    <row r="27" spans="1:172" s="553" customFormat="1" x14ac:dyDescent="0.2">
      <c r="A27" s="550" t="s">
        <v>109</v>
      </c>
      <c r="B27" s="58">
        <v>0</v>
      </c>
      <c r="C27" s="62">
        <v>0</v>
      </c>
      <c r="D27" s="24">
        <v>0</v>
      </c>
      <c r="E27" s="59">
        <v>0</v>
      </c>
      <c r="F27" s="58">
        <v>0</v>
      </c>
      <c r="G27" s="9">
        <v>3</v>
      </c>
      <c r="H27" s="11">
        <v>34</v>
      </c>
      <c r="I27" s="18">
        <v>42</v>
      </c>
      <c r="J27" s="61">
        <v>40</v>
      </c>
      <c r="K27" s="58">
        <v>33</v>
      </c>
      <c r="L27" s="58">
        <v>36</v>
      </c>
      <c r="M27" s="7">
        <v>38</v>
      </c>
      <c r="N27" s="353">
        <v>30</v>
      </c>
      <c r="O27" s="61">
        <v>31</v>
      </c>
      <c r="P27" s="207">
        <v>36</v>
      </c>
      <c r="Q27" s="364">
        <v>23</v>
      </c>
      <c r="R27" s="460">
        <v>19</v>
      </c>
      <c r="S27" s="460">
        <v>27</v>
      </c>
      <c r="T27" s="762">
        <v>30</v>
      </c>
      <c r="U27" s="663">
        <v>26</v>
      </c>
      <c r="V27" s="105">
        <v>27</v>
      </c>
      <c r="W27" s="105">
        <v>42</v>
      </c>
      <c r="X27" s="105">
        <v>42</v>
      </c>
      <c r="Y27" s="105">
        <v>53</v>
      </c>
      <c r="Z27" s="105">
        <v>40</v>
      </c>
      <c r="AA27" s="105">
        <v>46</v>
      </c>
      <c r="AB27" s="105">
        <v>52</v>
      </c>
      <c r="AC27" s="623">
        <v>41</v>
      </c>
      <c r="AD27" s="443">
        <v>43</v>
      </c>
      <c r="AE27" s="481"/>
      <c r="AF27" s="302">
        <f t="shared" si="0"/>
        <v>32</v>
      </c>
      <c r="AG27" s="484"/>
      <c r="AH27" s="484"/>
      <c r="AI27" s="14"/>
      <c r="AJ27" s="14"/>
      <c r="AK27" s="14"/>
      <c r="AL27" s="14"/>
      <c r="AM27" s="1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</row>
    <row r="28" spans="1:172" x14ac:dyDescent="0.2">
      <c r="A28" s="550" t="s">
        <v>30</v>
      </c>
      <c r="B28" s="58">
        <v>0</v>
      </c>
      <c r="C28" s="62">
        <v>0</v>
      </c>
      <c r="D28" s="24">
        <v>0</v>
      </c>
      <c r="E28" s="59">
        <v>0</v>
      </c>
      <c r="F28" s="58">
        <v>0</v>
      </c>
      <c r="G28" s="9">
        <v>0</v>
      </c>
      <c r="H28" s="11">
        <v>2</v>
      </c>
      <c r="I28" s="18">
        <v>17</v>
      </c>
      <c r="J28" s="61">
        <v>27</v>
      </c>
      <c r="K28" s="58">
        <v>37</v>
      </c>
      <c r="L28" s="58">
        <v>41</v>
      </c>
      <c r="M28" s="7">
        <v>52</v>
      </c>
      <c r="N28" s="353">
        <v>61</v>
      </c>
      <c r="O28" s="61">
        <v>80</v>
      </c>
      <c r="P28" s="207">
        <v>88</v>
      </c>
      <c r="Q28" s="364">
        <v>66</v>
      </c>
      <c r="R28" s="460">
        <v>57</v>
      </c>
      <c r="S28" s="460">
        <v>61</v>
      </c>
      <c r="T28" s="762">
        <v>55</v>
      </c>
      <c r="U28" s="663">
        <v>62</v>
      </c>
      <c r="V28" s="105">
        <v>61</v>
      </c>
      <c r="W28" s="105">
        <v>49</v>
      </c>
      <c r="X28" s="105">
        <v>48</v>
      </c>
      <c r="Y28" s="105">
        <v>39</v>
      </c>
      <c r="Z28" s="105">
        <v>40</v>
      </c>
      <c r="AA28" s="105">
        <v>30</v>
      </c>
      <c r="AB28" s="105">
        <v>31</v>
      </c>
      <c r="AC28" s="623">
        <v>16</v>
      </c>
      <c r="AD28" s="443">
        <v>17</v>
      </c>
      <c r="AE28" s="481"/>
      <c r="AF28" s="302">
        <f t="shared" si="0"/>
        <v>44</v>
      </c>
      <c r="AG28" s="475"/>
      <c r="AH28" s="475"/>
      <c r="AI28" s="12"/>
      <c r="AJ28" s="12"/>
      <c r="AK28" s="12"/>
      <c r="AL28" s="12"/>
      <c r="AM28" s="12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  <c r="FD28" s="1"/>
      <c r="FE28" s="1"/>
      <c r="FF28" s="1"/>
      <c r="FG28" s="1"/>
      <c r="FH28" s="1"/>
      <c r="FI28" s="1"/>
      <c r="FJ28" s="1"/>
      <c r="FK28" s="1"/>
      <c r="FL28" s="1"/>
      <c r="FM28" s="1"/>
      <c r="FN28" s="1"/>
      <c r="FO28" s="1"/>
      <c r="FP28" s="1"/>
    </row>
    <row r="29" spans="1:172" ht="13.5" hidden="1" x14ac:dyDescent="0.2">
      <c r="A29" s="550" t="s">
        <v>86</v>
      </c>
      <c r="B29" s="58">
        <v>121</v>
      </c>
      <c r="C29" s="22">
        <v>102</v>
      </c>
      <c r="D29" s="24">
        <v>93</v>
      </c>
      <c r="E29" s="59">
        <v>87</v>
      </c>
      <c r="F29" s="58">
        <v>116</v>
      </c>
      <c r="G29" s="9">
        <v>90</v>
      </c>
      <c r="H29" s="11">
        <v>19</v>
      </c>
      <c r="I29" s="18">
        <v>9</v>
      </c>
      <c r="J29" s="61">
        <v>2</v>
      </c>
      <c r="K29" s="58">
        <v>1</v>
      </c>
      <c r="L29" s="58">
        <v>0</v>
      </c>
      <c r="M29" s="7">
        <v>0</v>
      </c>
      <c r="N29" s="353">
        <v>0</v>
      </c>
      <c r="O29" s="61">
        <v>0</v>
      </c>
      <c r="P29" s="207">
        <v>0</v>
      </c>
      <c r="Q29" s="364">
        <v>0</v>
      </c>
      <c r="R29" s="460">
        <v>0</v>
      </c>
      <c r="S29" s="460">
        <v>0</v>
      </c>
      <c r="T29" s="762">
        <v>0</v>
      </c>
      <c r="U29" s="663">
        <v>0</v>
      </c>
      <c r="V29" s="105">
        <v>0</v>
      </c>
      <c r="W29" s="105"/>
      <c r="X29" s="105"/>
      <c r="Y29" s="105"/>
      <c r="Z29" s="105"/>
      <c r="AA29" s="105"/>
      <c r="AB29" s="105"/>
      <c r="AC29" s="623"/>
      <c r="AD29" s="443"/>
      <c r="AE29" s="481"/>
      <c r="AF29" s="302">
        <f t="shared" si="0"/>
        <v>51</v>
      </c>
      <c r="AG29" s="475"/>
      <c r="AH29" s="475"/>
      <c r="AI29" s="12"/>
      <c r="AJ29" s="12"/>
      <c r="AK29" s="12"/>
      <c r="AL29" s="12"/>
      <c r="AM29" s="12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  <c r="FD29" s="1"/>
      <c r="FE29" s="1"/>
      <c r="FF29" s="1"/>
      <c r="FG29" s="1"/>
      <c r="FH29" s="1"/>
      <c r="FI29" s="1"/>
      <c r="FJ29" s="1"/>
      <c r="FK29" s="1"/>
      <c r="FL29" s="1"/>
      <c r="FM29" s="1"/>
      <c r="FN29" s="1"/>
      <c r="FO29" s="1"/>
      <c r="FP29" s="1"/>
    </row>
    <row r="30" spans="1:172" x14ac:dyDescent="0.2">
      <c r="A30" s="550" t="s">
        <v>7</v>
      </c>
      <c r="B30" s="58">
        <v>41</v>
      </c>
      <c r="C30" s="62">
        <v>32</v>
      </c>
      <c r="D30" s="24">
        <v>35</v>
      </c>
      <c r="E30" s="59">
        <v>38</v>
      </c>
      <c r="F30" s="58">
        <v>37</v>
      </c>
      <c r="G30" s="9">
        <v>32</v>
      </c>
      <c r="H30" s="11">
        <v>27</v>
      </c>
      <c r="I30" s="18">
        <v>23</v>
      </c>
      <c r="J30" s="61">
        <v>29</v>
      </c>
      <c r="K30" s="58">
        <v>29</v>
      </c>
      <c r="L30" s="58">
        <v>37</v>
      </c>
      <c r="M30" s="7">
        <v>44</v>
      </c>
      <c r="N30" s="353">
        <v>40</v>
      </c>
      <c r="O30" s="61">
        <v>48</v>
      </c>
      <c r="P30" s="207">
        <v>49</v>
      </c>
      <c r="Q30" s="364">
        <v>64</v>
      </c>
      <c r="R30" s="460">
        <v>59</v>
      </c>
      <c r="S30" s="460">
        <v>68</v>
      </c>
      <c r="T30" s="762">
        <f>14+53</f>
        <v>67</v>
      </c>
      <c r="U30" s="663">
        <v>59</v>
      </c>
      <c r="V30" s="105">
        <v>62</v>
      </c>
      <c r="W30" s="105">
        <v>70</v>
      </c>
      <c r="X30" s="105">
        <v>67</v>
      </c>
      <c r="Y30" s="105">
        <v>51</v>
      </c>
      <c r="Z30" s="105">
        <v>50</v>
      </c>
      <c r="AA30" s="105">
        <v>42</v>
      </c>
      <c r="AB30" s="105">
        <v>32</v>
      </c>
      <c r="AC30" s="623">
        <v>41</v>
      </c>
      <c r="AD30" s="443">
        <v>37</v>
      </c>
      <c r="AE30" s="481"/>
      <c r="AF30" s="302">
        <f t="shared" si="0"/>
        <v>33</v>
      </c>
      <c r="AG30" s="475"/>
      <c r="AH30" s="475"/>
      <c r="AI30" s="12"/>
      <c r="AJ30" s="12"/>
      <c r="AK30" s="12"/>
      <c r="AL30" s="12"/>
      <c r="AM30" s="12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  <c r="FD30" s="1"/>
      <c r="FE30" s="1"/>
      <c r="FF30" s="1"/>
      <c r="FG30" s="1"/>
      <c r="FH30" s="1"/>
      <c r="FI30" s="1"/>
      <c r="FJ30" s="1"/>
      <c r="FK30" s="1"/>
      <c r="FL30" s="1"/>
      <c r="FM30" s="1"/>
      <c r="FN30" s="1"/>
      <c r="FO30" s="1"/>
      <c r="FP30" s="1"/>
    </row>
    <row r="31" spans="1:172" s="554" customFormat="1" x14ac:dyDescent="0.2">
      <c r="A31" s="552" t="s">
        <v>8</v>
      </c>
      <c r="B31" s="48">
        <v>31</v>
      </c>
      <c r="C31" s="115">
        <v>31</v>
      </c>
      <c r="D31" s="50">
        <v>23</v>
      </c>
      <c r="E31" s="116">
        <v>26</v>
      </c>
      <c r="F31" s="48">
        <v>43</v>
      </c>
      <c r="G31" s="117">
        <v>49</v>
      </c>
      <c r="H31" s="118">
        <v>39</v>
      </c>
      <c r="I31" s="53">
        <v>39</v>
      </c>
      <c r="J31" s="54">
        <v>35</v>
      </c>
      <c r="K31" s="48">
        <v>37</v>
      </c>
      <c r="L31" s="48">
        <v>47</v>
      </c>
      <c r="M31" s="55">
        <v>42</v>
      </c>
      <c r="N31" s="352">
        <v>29</v>
      </c>
      <c r="O31" s="54">
        <v>26</v>
      </c>
      <c r="P31" s="279">
        <v>29</v>
      </c>
      <c r="Q31" s="634">
        <v>29</v>
      </c>
      <c r="R31" s="459">
        <v>21</v>
      </c>
      <c r="S31" s="459">
        <v>18</v>
      </c>
      <c r="T31" s="763">
        <v>15</v>
      </c>
      <c r="U31" s="664">
        <v>7</v>
      </c>
      <c r="V31" s="119">
        <v>14</v>
      </c>
      <c r="W31" s="119">
        <v>15</v>
      </c>
      <c r="X31" s="119">
        <v>22</v>
      </c>
      <c r="Y31" s="119">
        <v>15</v>
      </c>
      <c r="Z31" s="119">
        <v>15</v>
      </c>
      <c r="AA31" s="119">
        <v>15</v>
      </c>
      <c r="AB31" s="119">
        <v>16</v>
      </c>
      <c r="AC31" s="624">
        <v>11</v>
      </c>
      <c r="AD31" s="444">
        <v>7</v>
      </c>
      <c r="AE31" s="481"/>
      <c r="AF31" s="302">
        <f t="shared" si="0"/>
        <v>47</v>
      </c>
      <c r="AG31" s="485"/>
      <c r="AH31" s="485"/>
      <c r="AI31" s="15"/>
      <c r="AJ31" s="15"/>
      <c r="AK31" s="15"/>
      <c r="AL31" s="15"/>
      <c r="AM31" s="1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/>
      <c r="FE31" s="5"/>
      <c r="FF31" s="5"/>
      <c r="FG31" s="5"/>
      <c r="FH31" s="5"/>
      <c r="FI31" s="5"/>
      <c r="FJ31" s="5"/>
      <c r="FK31" s="5"/>
      <c r="FL31" s="5"/>
      <c r="FM31" s="5"/>
      <c r="FN31" s="5"/>
      <c r="FO31" s="5"/>
      <c r="FP31" s="5"/>
    </row>
    <row r="32" spans="1:172" x14ac:dyDescent="0.2">
      <c r="A32" s="550" t="s">
        <v>9</v>
      </c>
      <c r="B32" s="58">
        <v>91</v>
      </c>
      <c r="C32" s="22">
        <v>104</v>
      </c>
      <c r="D32" s="24">
        <v>112</v>
      </c>
      <c r="E32" s="59">
        <v>119</v>
      </c>
      <c r="F32" s="58">
        <v>107</v>
      </c>
      <c r="G32" s="9">
        <v>114</v>
      </c>
      <c r="H32" s="11">
        <v>129</v>
      </c>
      <c r="I32" s="18">
        <v>126</v>
      </c>
      <c r="J32" s="61">
        <v>126</v>
      </c>
      <c r="K32" s="58">
        <v>123</v>
      </c>
      <c r="L32" s="58">
        <v>126</v>
      </c>
      <c r="M32" s="7">
        <v>120</v>
      </c>
      <c r="N32" s="353">
        <v>135</v>
      </c>
      <c r="O32" s="61">
        <v>139</v>
      </c>
      <c r="P32" s="207">
        <v>133</v>
      </c>
      <c r="Q32" s="364">
        <v>126</v>
      </c>
      <c r="R32" s="460">
        <v>125</v>
      </c>
      <c r="S32" s="460">
        <v>114</v>
      </c>
      <c r="T32" s="762">
        <v>122</v>
      </c>
      <c r="U32" s="663">
        <v>100</v>
      </c>
      <c r="V32" s="105">
        <v>124</v>
      </c>
      <c r="W32" s="105">
        <v>130</v>
      </c>
      <c r="X32" s="105">
        <v>143</v>
      </c>
      <c r="Y32" s="105">
        <v>138</v>
      </c>
      <c r="Z32" s="105">
        <v>111</v>
      </c>
      <c r="AA32" s="105">
        <v>93</v>
      </c>
      <c r="AB32" s="105">
        <v>87</v>
      </c>
      <c r="AC32" s="623">
        <v>88</v>
      </c>
      <c r="AD32" s="443">
        <v>83</v>
      </c>
      <c r="AE32" s="481"/>
      <c r="AF32" s="302">
        <f t="shared" si="0"/>
        <v>21</v>
      </c>
      <c r="AG32" s="475"/>
      <c r="AH32" s="475"/>
      <c r="AI32" s="12"/>
      <c r="AJ32" s="12"/>
      <c r="AK32" s="12"/>
      <c r="AL32" s="12"/>
      <c r="AM32" s="12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  <c r="ES32" s="1"/>
      <c r="ET32" s="1"/>
      <c r="EU32" s="1"/>
      <c r="EV32" s="1"/>
      <c r="EW32" s="1"/>
      <c r="EX32" s="1"/>
      <c r="EY32" s="1"/>
      <c r="EZ32" s="1"/>
      <c r="FA32" s="1"/>
      <c r="FB32" s="1"/>
      <c r="FC32" s="1"/>
      <c r="FD32" s="1"/>
      <c r="FE32" s="1"/>
      <c r="FF32" s="1"/>
      <c r="FG32" s="1"/>
      <c r="FH32" s="1"/>
      <c r="FI32" s="1"/>
      <c r="FJ32" s="1"/>
      <c r="FK32" s="1"/>
      <c r="FL32" s="1"/>
      <c r="FM32" s="1"/>
      <c r="FN32" s="1"/>
      <c r="FO32" s="1"/>
      <c r="FP32" s="1"/>
    </row>
    <row r="33" spans="1:172" ht="13.5" hidden="1" x14ac:dyDescent="0.2">
      <c r="A33" s="550" t="s">
        <v>87</v>
      </c>
      <c r="B33" s="58">
        <v>2</v>
      </c>
      <c r="C33" s="62"/>
      <c r="D33" s="24">
        <v>0</v>
      </c>
      <c r="E33" s="59">
        <v>0</v>
      </c>
      <c r="F33" s="58">
        <v>0</v>
      </c>
      <c r="G33" s="9">
        <v>0</v>
      </c>
      <c r="H33" s="11">
        <v>0</v>
      </c>
      <c r="I33" s="18">
        <v>0</v>
      </c>
      <c r="J33" s="61">
        <v>0</v>
      </c>
      <c r="K33" s="58">
        <v>0</v>
      </c>
      <c r="L33" s="58">
        <v>0</v>
      </c>
      <c r="M33" s="7">
        <v>0</v>
      </c>
      <c r="N33" s="353">
        <v>0</v>
      </c>
      <c r="O33" s="61">
        <v>0</v>
      </c>
      <c r="P33" s="207">
        <v>0</v>
      </c>
      <c r="Q33" s="364">
        <v>0</v>
      </c>
      <c r="R33" s="460">
        <v>0</v>
      </c>
      <c r="S33" s="460">
        <v>0</v>
      </c>
      <c r="T33" s="762">
        <v>0</v>
      </c>
      <c r="U33" s="663">
        <v>0</v>
      </c>
      <c r="V33" s="105">
        <v>0</v>
      </c>
      <c r="W33" s="105">
        <v>0</v>
      </c>
      <c r="X33" s="105"/>
      <c r="Y33" s="105"/>
      <c r="Z33" s="105"/>
      <c r="AA33" s="105"/>
      <c r="AB33" s="105"/>
      <c r="AC33" s="623"/>
      <c r="AD33" s="443"/>
      <c r="AE33" s="481"/>
      <c r="AF33" s="302">
        <f t="shared" si="0"/>
        <v>51</v>
      </c>
      <c r="AG33" s="475"/>
      <c r="AH33" s="475"/>
      <c r="AI33" s="12"/>
      <c r="AJ33" s="12"/>
      <c r="AK33" s="12"/>
      <c r="AL33" s="12"/>
      <c r="AM33" s="12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1"/>
      <c r="EU33" s="1"/>
      <c r="EV33" s="1"/>
      <c r="EW33" s="1"/>
      <c r="EX33" s="1"/>
      <c r="EY33" s="1"/>
      <c r="EZ33" s="1"/>
      <c r="FA33" s="1"/>
      <c r="FB33" s="1"/>
      <c r="FC33" s="1"/>
      <c r="FD33" s="1"/>
      <c r="FE33" s="1"/>
      <c r="FF33" s="1"/>
      <c r="FG33" s="1"/>
      <c r="FH33" s="1"/>
      <c r="FI33" s="1"/>
      <c r="FJ33" s="1"/>
      <c r="FK33" s="1"/>
      <c r="FL33" s="1"/>
      <c r="FM33" s="1"/>
      <c r="FN33" s="1"/>
      <c r="FO33" s="1"/>
      <c r="FP33" s="1"/>
    </row>
    <row r="34" spans="1:172" x14ac:dyDescent="0.2">
      <c r="A34" s="821" t="s">
        <v>10</v>
      </c>
      <c r="B34" s="806">
        <v>238</v>
      </c>
      <c r="C34" s="822">
        <v>241</v>
      </c>
      <c r="D34" s="807">
        <v>241</v>
      </c>
      <c r="E34" s="823">
        <v>276</v>
      </c>
      <c r="F34" s="806">
        <v>290</v>
      </c>
      <c r="G34" s="824">
        <v>292</v>
      </c>
      <c r="H34" s="825">
        <v>300</v>
      </c>
      <c r="I34" s="810">
        <v>289</v>
      </c>
      <c r="J34" s="811">
        <v>292</v>
      </c>
      <c r="K34" s="806">
        <v>296</v>
      </c>
      <c r="L34" s="806">
        <v>334</v>
      </c>
      <c r="M34" s="812">
        <v>359</v>
      </c>
      <c r="N34" s="813">
        <v>369</v>
      </c>
      <c r="O34" s="811">
        <v>355</v>
      </c>
      <c r="P34" s="814">
        <v>403</v>
      </c>
      <c r="Q34" s="815">
        <v>426</v>
      </c>
      <c r="R34" s="816">
        <v>404</v>
      </c>
      <c r="S34" s="816">
        <v>380</v>
      </c>
      <c r="T34" s="826">
        <v>408</v>
      </c>
      <c r="U34" s="827">
        <v>377</v>
      </c>
      <c r="V34" s="828">
        <v>412</v>
      </c>
      <c r="W34" s="828">
        <v>406</v>
      </c>
      <c r="X34" s="828">
        <v>428</v>
      </c>
      <c r="Y34" s="828">
        <v>465</v>
      </c>
      <c r="Z34" s="828">
        <v>475</v>
      </c>
      <c r="AA34" s="828">
        <v>417</v>
      </c>
      <c r="AB34" s="828">
        <v>383</v>
      </c>
      <c r="AC34" s="829">
        <v>361</v>
      </c>
      <c r="AD34" s="652">
        <v>347</v>
      </c>
      <c r="AE34" s="820"/>
      <c r="AF34" s="786">
        <f t="shared" si="0"/>
        <v>3</v>
      </c>
      <c r="AG34" s="475"/>
      <c r="AH34" s="482"/>
      <c r="AI34" s="12"/>
      <c r="AJ34" s="12"/>
      <c r="AK34" s="12"/>
      <c r="AL34" s="12"/>
      <c r="AM34" s="12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</row>
    <row r="35" spans="1:172" x14ac:dyDescent="0.2">
      <c r="A35" s="550" t="s">
        <v>11</v>
      </c>
      <c r="B35" s="58">
        <v>46</v>
      </c>
      <c r="C35" s="62">
        <v>45</v>
      </c>
      <c r="D35" s="24">
        <v>35</v>
      </c>
      <c r="E35" s="59">
        <v>49</v>
      </c>
      <c r="F35" s="58">
        <v>41</v>
      </c>
      <c r="G35" s="9">
        <v>33</v>
      </c>
      <c r="H35" s="11">
        <v>33</v>
      </c>
      <c r="I35" s="18">
        <v>46</v>
      </c>
      <c r="J35" s="61">
        <v>42</v>
      </c>
      <c r="K35" s="58">
        <v>41</v>
      </c>
      <c r="L35" s="58">
        <v>51</v>
      </c>
      <c r="M35" s="7">
        <v>57</v>
      </c>
      <c r="N35" s="353">
        <v>53</v>
      </c>
      <c r="O35" s="61">
        <v>56</v>
      </c>
      <c r="P35" s="207">
        <v>53</v>
      </c>
      <c r="Q35" s="364">
        <v>47</v>
      </c>
      <c r="R35" s="460">
        <v>41</v>
      </c>
      <c r="S35" s="460">
        <v>50</v>
      </c>
      <c r="T35" s="762">
        <v>52</v>
      </c>
      <c r="U35" s="663">
        <v>45</v>
      </c>
      <c r="V35" s="105">
        <v>54</v>
      </c>
      <c r="W35" s="105">
        <v>64</v>
      </c>
      <c r="X35" s="105">
        <v>60</v>
      </c>
      <c r="Y35" s="105">
        <v>58</v>
      </c>
      <c r="Z35" s="105">
        <v>61</v>
      </c>
      <c r="AA35" s="105">
        <v>48</v>
      </c>
      <c r="AB35" s="105">
        <v>39</v>
      </c>
      <c r="AC35" s="623">
        <v>27</v>
      </c>
      <c r="AD35" s="443">
        <v>31</v>
      </c>
      <c r="AE35" s="481"/>
      <c r="AF35" s="302">
        <f t="shared" si="0"/>
        <v>37</v>
      </c>
      <c r="AG35" s="475"/>
      <c r="AH35" s="475"/>
      <c r="AI35" s="12"/>
      <c r="AJ35" s="12"/>
      <c r="AK35" s="12"/>
      <c r="AL35" s="12"/>
      <c r="AM35" s="12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</row>
    <row r="36" spans="1:172" s="553" customFormat="1" x14ac:dyDescent="0.2">
      <c r="A36" s="550" t="s">
        <v>12</v>
      </c>
      <c r="B36" s="58">
        <v>14</v>
      </c>
      <c r="C36" s="62">
        <v>15</v>
      </c>
      <c r="D36" s="24">
        <v>18</v>
      </c>
      <c r="E36" s="59">
        <v>25</v>
      </c>
      <c r="F36" s="58">
        <v>26</v>
      </c>
      <c r="G36" s="9">
        <v>32</v>
      </c>
      <c r="H36" s="11">
        <v>30</v>
      </c>
      <c r="I36" s="18">
        <v>29</v>
      </c>
      <c r="J36" s="61">
        <v>41</v>
      </c>
      <c r="K36" s="58">
        <v>46</v>
      </c>
      <c r="L36" s="58">
        <v>39</v>
      </c>
      <c r="M36" s="7">
        <v>34</v>
      </c>
      <c r="N36" s="353">
        <v>26</v>
      </c>
      <c r="O36" s="61">
        <v>22</v>
      </c>
      <c r="P36" s="207">
        <v>21</v>
      </c>
      <c r="Q36" s="364">
        <v>23</v>
      </c>
      <c r="R36" s="460">
        <v>35</v>
      </c>
      <c r="S36" s="460">
        <v>55</v>
      </c>
      <c r="T36" s="762">
        <v>46</v>
      </c>
      <c r="U36" s="663">
        <v>36</v>
      </c>
      <c r="V36" s="105">
        <v>29</v>
      </c>
      <c r="W36" s="105">
        <v>27</v>
      </c>
      <c r="X36" s="105">
        <v>29</v>
      </c>
      <c r="Y36" s="105">
        <v>34</v>
      </c>
      <c r="Z36" s="105">
        <v>35</v>
      </c>
      <c r="AA36" s="105">
        <v>7</v>
      </c>
      <c r="AB36" s="105">
        <v>9</v>
      </c>
      <c r="AC36" s="623">
        <v>16</v>
      </c>
      <c r="AD36" s="443">
        <v>14</v>
      </c>
      <c r="AE36" s="481"/>
      <c r="AF36" s="302">
        <f t="shared" si="0"/>
        <v>46</v>
      </c>
      <c r="AG36" s="484"/>
      <c r="AH36" s="484"/>
      <c r="AI36" s="14"/>
      <c r="AJ36" s="14"/>
      <c r="AK36" s="14"/>
      <c r="AL36" s="14"/>
      <c r="AM36" s="1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</row>
    <row r="37" spans="1:172" s="2" customFormat="1" x14ac:dyDescent="0.2">
      <c r="A37" s="552" t="s">
        <v>28</v>
      </c>
      <c r="B37" s="48">
        <v>0</v>
      </c>
      <c r="C37" s="115">
        <v>0</v>
      </c>
      <c r="D37" s="50">
        <v>0</v>
      </c>
      <c r="E37" s="116">
        <v>0</v>
      </c>
      <c r="F37" s="48">
        <v>0</v>
      </c>
      <c r="G37" s="117">
        <v>12</v>
      </c>
      <c r="H37" s="118">
        <v>13</v>
      </c>
      <c r="I37" s="53">
        <v>22</v>
      </c>
      <c r="J37" s="54">
        <v>35</v>
      </c>
      <c r="K37" s="48">
        <v>29</v>
      </c>
      <c r="L37" s="48">
        <v>26</v>
      </c>
      <c r="M37" s="55">
        <v>24</v>
      </c>
      <c r="N37" s="352">
        <v>26</v>
      </c>
      <c r="O37" s="54">
        <v>24</v>
      </c>
      <c r="P37" s="279">
        <v>30</v>
      </c>
      <c r="Q37" s="634">
        <v>31</v>
      </c>
      <c r="R37" s="459">
        <v>41</v>
      </c>
      <c r="S37" s="459">
        <v>42</v>
      </c>
      <c r="T37" s="763">
        <v>35</v>
      </c>
      <c r="U37" s="664">
        <v>37</v>
      </c>
      <c r="V37" s="119">
        <v>43</v>
      </c>
      <c r="W37" s="119">
        <v>46</v>
      </c>
      <c r="X37" s="119">
        <v>43</v>
      </c>
      <c r="Y37" s="119">
        <v>36</v>
      </c>
      <c r="Z37" s="119">
        <v>33</v>
      </c>
      <c r="AA37" s="119">
        <v>20</v>
      </c>
      <c r="AB37" s="119">
        <v>17</v>
      </c>
      <c r="AC37" s="624">
        <v>20</v>
      </c>
      <c r="AD37" s="444">
        <v>28</v>
      </c>
      <c r="AE37" s="481"/>
      <c r="AF37" s="302">
        <f t="shared" si="0"/>
        <v>39</v>
      </c>
      <c r="AG37" s="478"/>
      <c r="AH37" s="475"/>
      <c r="AI37" s="16"/>
      <c r="AJ37" s="16"/>
      <c r="AK37" s="16"/>
      <c r="AL37" s="16"/>
      <c r="AM37" s="16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  <c r="DP37" s="3"/>
      <c r="DQ37" s="3"/>
      <c r="DR37" s="3"/>
      <c r="DS37" s="3"/>
      <c r="DT37" s="3"/>
      <c r="DU37" s="3"/>
      <c r="DV37" s="3"/>
      <c r="DW37" s="3"/>
      <c r="DX37" s="3"/>
      <c r="DY37" s="3"/>
      <c r="DZ37" s="3"/>
      <c r="EA37" s="3"/>
      <c r="EB37" s="3"/>
      <c r="EC37" s="3"/>
      <c r="ED37" s="3"/>
      <c r="EE37" s="3"/>
      <c r="EF37" s="3"/>
      <c r="EG37" s="3"/>
      <c r="EH37" s="3"/>
      <c r="EI37" s="3"/>
      <c r="EJ37" s="3"/>
      <c r="EK37" s="3"/>
      <c r="EL37" s="3"/>
      <c r="EM37" s="3"/>
      <c r="EN37" s="3"/>
      <c r="EO37" s="3"/>
      <c r="EP37" s="3"/>
      <c r="EQ37" s="3"/>
      <c r="ER37" s="3"/>
      <c r="ES37" s="3"/>
      <c r="ET37" s="3"/>
      <c r="EU37" s="3"/>
      <c r="EV37" s="3"/>
      <c r="EW37" s="3"/>
      <c r="EX37" s="3"/>
      <c r="EY37" s="3"/>
      <c r="EZ37" s="3"/>
      <c r="FA37" s="3"/>
      <c r="FB37" s="3"/>
      <c r="FC37" s="3"/>
      <c r="FD37" s="3"/>
      <c r="FE37" s="3"/>
      <c r="FF37" s="3"/>
      <c r="FG37" s="3"/>
      <c r="FH37" s="3"/>
      <c r="FI37" s="3"/>
      <c r="FJ37" s="3"/>
      <c r="FK37" s="3"/>
      <c r="FL37" s="3"/>
      <c r="FM37" s="3"/>
      <c r="FN37" s="3"/>
      <c r="FO37" s="3"/>
      <c r="FP37" s="3"/>
    </row>
    <row r="38" spans="1:172" x14ac:dyDescent="0.2">
      <c r="A38" s="848" t="s">
        <v>17</v>
      </c>
      <c r="B38" s="806">
        <v>610</v>
      </c>
      <c r="C38" s="807">
        <v>601</v>
      </c>
      <c r="D38" s="807">
        <v>563</v>
      </c>
      <c r="E38" s="823">
        <v>477</v>
      </c>
      <c r="F38" s="806">
        <v>453</v>
      </c>
      <c r="G38" s="824">
        <v>437</v>
      </c>
      <c r="H38" s="849">
        <v>438</v>
      </c>
      <c r="I38" s="810">
        <v>386</v>
      </c>
      <c r="J38" s="811">
        <v>391</v>
      </c>
      <c r="K38" s="806">
        <v>408</v>
      </c>
      <c r="L38" s="806">
        <v>463</v>
      </c>
      <c r="M38" s="812">
        <v>462</v>
      </c>
      <c r="N38" s="815">
        <v>513</v>
      </c>
      <c r="O38" s="795">
        <v>541</v>
      </c>
      <c r="P38" s="814">
        <v>572</v>
      </c>
      <c r="Q38" s="815">
        <v>578</v>
      </c>
      <c r="R38" s="816">
        <v>594</v>
      </c>
      <c r="S38" s="816">
        <v>586</v>
      </c>
      <c r="T38" s="800">
        <v>594</v>
      </c>
      <c r="U38" s="814">
        <v>556</v>
      </c>
      <c r="V38" s="818">
        <v>569</v>
      </c>
      <c r="W38" s="818">
        <v>541</v>
      </c>
      <c r="X38" s="818">
        <v>488</v>
      </c>
      <c r="Y38" s="818">
        <v>457</v>
      </c>
      <c r="Z38" s="818">
        <v>407</v>
      </c>
      <c r="AA38" s="818">
        <v>382</v>
      </c>
      <c r="AB38" s="818">
        <v>363</v>
      </c>
      <c r="AC38" s="850">
        <v>331</v>
      </c>
      <c r="AD38" s="650">
        <v>338</v>
      </c>
      <c r="AE38" s="820"/>
      <c r="AF38" s="786">
        <f t="shared" si="0"/>
        <v>5</v>
      </c>
      <c r="AG38" s="475"/>
      <c r="AH38" s="482"/>
      <c r="AI38" s="12"/>
      <c r="AJ38" s="12"/>
      <c r="AK38" s="12"/>
      <c r="AL38" s="12"/>
      <c r="AM38" s="12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</row>
    <row r="39" spans="1:172" x14ac:dyDescent="0.2">
      <c r="A39" s="542" t="s">
        <v>18</v>
      </c>
      <c r="B39" s="58">
        <v>46</v>
      </c>
      <c r="C39" s="62">
        <v>45</v>
      </c>
      <c r="D39" s="24">
        <v>51</v>
      </c>
      <c r="E39" s="59">
        <v>60</v>
      </c>
      <c r="F39" s="58">
        <v>59</v>
      </c>
      <c r="G39" s="9">
        <v>56</v>
      </c>
      <c r="H39" s="60">
        <v>50</v>
      </c>
      <c r="I39" s="18">
        <v>51</v>
      </c>
      <c r="J39" s="61">
        <v>70</v>
      </c>
      <c r="K39" s="58">
        <v>67</v>
      </c>
      <c r="L39" s="58">
        <v>93</v>
      </c>
      <c r="M39" s="7">
        <v>86</v>
      </c>
      <c r="N39" s="353">
        <v>81</v>
      </c>
      <c r="O39" s="61">
        <v>83</v>
      </c>
      <c r="P39" s="207">
        <v>94</v>
      </c>
      <c r="Q39" s="364">
        <v>90</v>
      </c>
      <c r="R39" s="460">
        <v>94</v>
      </c>
      <c r="S39" s="460">
        <v>107</v>
      </c>
      <c r="T39" s="726">
        <v>110</v>
      </c>
      <c r="U39" s="207">
        <v>115</v>
      </c>
      <c r="V39" s="10">
        <v>126</v>
      </c>
      <c r="W39" s="10">
        <v>122</v>
      </c>
      <c r="X39" s="10">
        <v>113</v>
      </c>
      <c r="Y39" s="10">
        <v>113</v>
      </c>
      <c r="Z39" s="10">
        <v>95</v>
      </c>
      <c r="AA39" s="10">
        <v>71</v>
      </c>
      <c r="AB39" s="10">
        <v>62</v>
      </c>
      <c r="AC39" s="277">
        <v>66</v>
      </c>
      <c r="AD39" s="438">
        <v>53</v>
      </c>
      <c r="AE39" s="487"/>
      <c r="AF39" s="302">
        <f t="shared" si="0"/>
        <v>30</v>
      </c>
      <c r="AG39" s="475"/>
      <c r="AH39" s="475"/>
      <c r="AI39" s="12"/>
      <c r="AJ39" s="12"/>
      <c r="AK39" s="12"/>
      <c r="AL39" s="12"/>
      <c r="AM39" s="12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</row>
    <row r="40" spans="1:172" s="554" customFormat="1" x14ac:dyDescent="0.2">
      <c r="A40" s="557" t="s">
        <v>23</v>
      </c>
      <c r="B40" s="58">
        <v>0</v>
      </c>
      <c r="C40" s="62">
        <v>0</v>
      </c>
      <c r="D40" s="24">
        <v>0</v>
      </c>
      <c r="E40" s="59">
        <v>0</v>
      </c>
      <c r="F40" s="58">
        <v>57</v>
      </c>
      <c r="G40" s="9">
        <v>114</v>
      </c>
      <c r="H40" s="60">
        <v>139</v>
      </c>
      <c r="I40" s="18">
        <v>142</v>
      </c>
      <c r="J40" s="61">
        <v>113</v>
      </c>
      <c r="K40" s="58">
        <v>89</v>
      </c>
      <c r="L40" s="58">
        <v>80</v>
      </c>
      <c r="M40" s="7">
        <v>81</v>
      </c>
      <c r="N40" s="353">
        <v>90</v>
      </c>
      <c r="O40" s="61">
        <v>85</v>
      </c>
      <c r="P40" s="207">
        <v>83</v>
      </c>
      <c r="Q40" s="364">
        <v>129</v>
      </c>
      <c r="R40" s="460">
        <v>133</v>
      </c>
      <c r="S40" s="460">
        <v>133</v>
      </c>
      <c r="T40" s="726">
        <v>164</v>
      </c>
      <c r="U40" s="207">
        <v>183</v>
      </c>
      <c r="V40" s="10">
        <v>210</v>
      </c>
      <c r="W40" s="10">
        <v>239</v>
      </c>
      <c r="X40" s="10">
        <v>218</v>
      </c>
      <c r="Y40" s="10">
        <v>232</v>
      </c>
      <c r="Z40" s="10">
        <v>209</v>
      </c>
      <c r="AA40" s="10">
        <v>180</v>
      </c>
      <c r="AB40" s="10">
        <v>216</v>
      </c>
      <c r="AC40" s="277">
        <v>232</v>
      </c>
      <c r="AD40" s="438">
        <v>232</v>
      </c>
      <c r="AE40" s="487"/>
      <c r="AF40" s="302">
        <f t="shared" si="0"/>
        <v>11</v>
      </c>
      <c r="AG40" s="485"/>
      <c r="AH40" s="485"/>
      <c r="AI40" s="15"/>
      <c r="AJ40" s="15"/>
      <c r="AK40" s="15"/>
      <c r="AL40" s="15"/>
      <c r="AM40" s="1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</row>
    <row r="41" spans="1:172" s="554" customFormat="1" x14ac:dyDescent="0.2">
      <c r="A41" s="557" t="s">
        <v>110</v>
      </c>
      <c r="B41" s="58"/>
      <c r="C41" s="62"/>
      <c r="D41" s="24"/>
      <c r="E41" s="59"/>
      <c r="F41" s="58"/>
      <c r="G41" s="9"/>
      <c r="H41" s="60"/>
      <c r="I41" s="18"/>
      <c r="J41" s="61"/>
      <c r="K41" s="58"/>
      <c r="L41" s="58"/>
      <c r="M41" s="7"/>
      <c r="N41" s="353"/>
      <c r="O41" s="61"/>
      <c r="P41" s="207">
        <v>0</v>
      </c>
      <c r="Q41" s="364">
        <v>0</v>
      </c>
      <c r="R41" s="460"/>
      <c r="S41" s="460">
        <v>0</v>
      </c>
      <c r="T41" s="726"/>
      <c r="U41" s="207">
        <v>0</v>
      </c>
      <c r="V41" s="10">
        <v>0</v>
      </c>
      <c r="W41" s="10">
        <v>0</v>
      </c>
      <c r="X41" s="10">
        <v>0</v>
      </c>
      <c r="Y41" s="10">
        <v>0</v>
      </c>
      <c r="Z41" s="10">
        <v>9</v>
      </c>
      <c r="AA41" s="10">
        <v>13</v>
      </c>
      <c r="AB41" s="10">
        <v>20</v>
      </c>
      <c r="AC41" s="277">
        <v>24</v>
      </c>
      <c r="AD41" s="438">
        <v>20</v>
      </c>
      <c r="AE41" s="487"/>
      <c r="AF41" s="302">
        <f t="shared" si="0"/>
        <v>43</v>
      </c>
      <c r="AG41" s="485"/>
      <c r="AH41" s="485"/>
      <c r="AI41" s="15"/>
      <c r="AJ41" s="15"/>
      <c r="AK41" s="15"/>
      <c r="AL41" s="15"/>
      <c r="AM41" s="1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  <c r="DP41" s="5"/>
      <c r="DQ41" s="5"/>
      <c r="DR41" s="5"/>
      <c r="DS41" s="5"/>
      <c r="DT41" s="5"/>
      <c r="DU41" s="5"/>
      <c r="DV41" s="5"/>
      <c r="DW41" s="5"/>
      <c r="DX41" s="5"/>
      <c r="DY41" s="5"/>
      <c r="DZ41" s="5"/>
      <c r="EA41" s="5"/>
      <c r="EB41" s="5"/>
      <c r="EC41" s="5"/>
      <c r="ED41" s="5"/>
      <c r="EE41" s="5"/>
      <c r="EF41" s="5"/>
      <c r="EG41" s="5"/>
      <c r="EH41" s="5"/>
      <c r="EI41" s="5"/>
      <c r="EJ41" s="5"/>
      <c r="EK41" s="5"/>
      <c r="EL41" s="5"/>
      <c r="EM41" s="5"/>
      <c r="EN41" s="5"/>
      <c r="EO41" s="5"/>
      <c r="EP41" s="5"/>
      <c r="EQ41" s="5"/>
      <c r="ER41" s="5"/>
      <c r="ES41" s="5"/>
      <c r="ET41" s="5"/>
      <c r="EU41" s="5"/>
      <c r="EV41" s="5"/>
      <c r="EW41" s="5"/>
      <c r="EX41" s="5"/>
      <c r="EY41" s="5"/>
      <c r="EZ41" s="5"/>
      <c r="FA41" s="5"/>
      <c r="FB41" s="5"/>
      <c r="FC41" s="5"/>
      <c r="FD41" s="5"/>
      <c r="FE41" s="5"/>
      <c r="FF41" s="5"/>
      <c r="FG41" s="5"/>
      <c r="FH41" s="5"/>
      <c r="FI41" s="5"/>
      <c r="FJ41" s="5"/>
      <c r="FK41" s="5"/>
      <c r="FL41" s="5"/>
      <c r="FM41" s="5"/>
      <c r="FN41" s="5"/>
      <c r="FO41" s="5"/>
      <c r="FP41" s="5"/>
    </row>
    <row r="42" spans="1:172" s="554" customFormat="1" x14ac:dyDescent="0.2">
      <c r="A42" s="558" t="s">
        <v>81</v>
      </c>
      <c r="B42" s="48">
        <v>0</v>
      </c>
      <c r="C42" s="49">
        <v>0</v>
      </c>
      <c r="D42" s="50">
        <v>0</v>
      </c>
      <c r="E42" s="116">
        <v>0</v>
      </c>
      <c r="F42" s="48">
        <v>0</v>
      </c>
      <c r="G42" s="117">
        <v>0</v>
      </c>
      <c r="H42" s="135">
        <v>0</v>
      </c>
      <c r="I42" s="53">
        <v>0</v>
      </c>
      <c r="J42" s="54"/>
      <c r="K42" s="48">
        <v>0</v>
      </c>
      <c r="L42" s="48">
        <v>0</v>
      </c>
      <c r="M42" s="55">
        <v>0</v>
      </c>
      <c r="N42" s="352">
        <v>0</v>
      </c>
      <c r="O42" s="54">
        <v>3</v>
      </c>
      <c r="P42" s="279">
        <v>7</v>
      </c>
      <c r="Q42" s="634">
        <v>22</v>
      </c>
      <c r="R42" s="459">
        <v>31</v>
      </c>
      <c r="S42" s="459">
        <v>23</v>
      </c>
      <c r="T42" s="459">
        <v>21</v>
      </c>
      <c r="U42" s="279">
        <v>22</v>
      </c>
      <c r="V42" s="56">
        <v>33</v>
      </c>
      <c r="W42" s="56">
        <v>30</v>
      </c>
      <c r="X42" s="56">
        <v>42</v>
      </c>
      <c r="Y42" s="56">
        <v>45</v>
      </c>
      <c r="Z42" s="56">
        <v>45</v>
      </c>
      <c r="AA42" s="56">
        <v>41</v>
      </c>
      <c r="AB42" s="56">
        <v>46</v>
      </c>
      <c r="AC42" s="391">
        <v>61</v>
      </c>
      <c r="AD42" s="437">
        <v>59</v>
      </c>
      <c r="AE42" s="487"/>
      <c r="AF42" s="302">
        <f t="shared" si="0"/>
        <v>26</v>
      </c>
      <c r="AG42" s="485"/>
      <c r="AH42" s="485"/>
      <c r="AI42" s="15"/>
      <c r="AJ42" s="15"/>
      <c r="AK42" s="15"/>
      <c r="AL42" s="15"/>
      <c r="AM42" s="1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  <c r="DP42" s="5"/>
      <c r="DQ42" s="5"/>
      <c r="DR42" s="5"/>
      <c r="DS42" s="5"/>
      <c r="DT42" s="5"/>
      <c r="DU42" s="5"/>
      <c r="DV42" s="5"/>
      <c r="DW42" s="5"/>
      <c r="DX42" s="5"/>
      <c r="DY42" s="5"/>
      <c r="DZ42" s="5"/>
      <c r="EA42" s="5"/>
      <c r="EB42" s="5"/>
      <c r="EC42" s="5"/>
      <c r="ED42" s="5"/>
      <c r="EE42" s="5"/>
      <c r="EF42" s="5"/>
      <c r="EG42" s="5"/>
      <c r="EH42" s="5"/>
      <c r="EI42" s="5"/>
      <c r="EJ42" s="5"/>
      <c r="EK42" s="5"/>
      <c r="EL42" s="5"/>
      <c r="EM42" s="5"/>
      <c r="EN42" s="5"/>
      <c r="EO42" s="5"/>
      <c r="EP42" s="5"/>
      <c r="EQ42" s="5"/>
      <c r="ER42" s="5"/>
      <c r="ES42" s="5"/>
      <c r="ET42" s="5"/>
      <c r="EU42" s="5"/>
      <c r="EV42" s="5"/>
      <c r="EW42" s="5"/>
      <c r="EX42" s="5"/>
      <c r="EY42" s="5"/>
      <c r="EZ42" s="5"/>
      <c r="FA42" s="5"/>
      <c r="FB42" s="5"/>
      <c r="FC42" s="5"/>
      <c r="FD42" s="5"/>
      <c r="FE42" s="5"/>
      <c r="FF42" s="5"/>
      <c r="FG42" s="5"/>
      <c r="FH42" s="5"/>
      <c r="FI42" s="5"/>
      <c r="FJ42" s="5"/>
      <c r="FK42" s="5"/>
      <c r="FL42" s="5"/>
      <c r="FM42" s="5"/>
      <c r="FN42" s="5"/>
      <c r="FO42" s="5"/>
      <c r="FP42" s="5"/>
    </row>
    <row r="43" spans="1:172" s="554" customFormat="1" x14ac:dyDescent="0.2">
      <c r="A43" s="778" t="s">
        <v>133</v>
      </c>
      <c r="B43" s="58"/>
      <c r="C43" s="22"/>
      <c r="D43" s="24"/>
      <c r="E43" s="59"/>
      <c r="F43" s="58"/>
      <c r="G43" s="9"/>
      <c r="H43" s="779"/>
      <c r="I43" s="18"/>
      <c r="J43" s="61"/>
      <c r="K43" s="58"/>
      <c r="L43" s="58"/>
      <c r="M43" s="7"/>
      <c r="N43" s="773"/>
      <c r="O43" s="61"/>
      <c r="P43" s="207"/>
      <c r="Q43" s="774"/>
      <c r="R43" s="726"/>
      <c r="S43" s="726"/>
      <c r="T43" s="726">
        <v>0</v>
      </c>
      <c r="U43" s="207"/>
      <c r="V43" s="10"/>
      <c r="W43" s="10"/>
      <c r="X43" s="10"/>
      <c r="Y43" s="10">
        <v>0</v>
      </c>
      <c r="Z43" s="10">
        <v>0</v>
      </c>
      <c r="AA43" s="10">
        <v>0</v>
      </c>
      <c r="AB43" s="10">
        <v>0</v>
      </c>
      <c r="AC43" s="277">
        <v>0</v>
      </c>
      <c r="AD43" s="725">
        <v>1</v>
      </c>
      <c r="AE43" s="487"/>
      <c r="AF43" s="302">
        <f t="shared" si="0"/>
        <v>50</v>
      </c>
      <c r="AG43" s="485"/>
      <c r="AH43" s="485"/>
      <c r="AI43" s="15"/>
      <c r="AJ43" s="15"/>
      <c r="AK43" s="15"/>
      <c r="AL43" s="15"/>
      <c r="AM43" s="1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</row>
    <row r="44" spans="1:172" ht="13.5" hidden="1" x14ac:dyDescent="0.2">
      <c r="A44" s="559" t="s">
        <v>88</v>
      </c>
      <c r="B44" s="106">
        <v>49</v>
      </c>
      <c r="C44" s="120">
        <v>54</v>
      </c>
      <c r="D44" s="107">
        <v>40</v>
      </c>
      <c r="E44" s="108">
        <v>41</v>
      </c>
      <c r="F44" s="106">
        <v>48</v>
      </c>
      <c r="G44" s="109">
        <v>41</v>
      </c>
      <c r="H44" s="134">
        <v>37</v>
      </c>
      <c r="I44" s="110">
        <v>36</v>
      </c>
      <c r="J44" s="111">
        <v>25</v>
      </c>
      <c r="K44" s="106">
        <v>17</v>
      </c>
      <c r="L44" s="106">
        <v>16</v>
      </c>
      <c r="M44" s="112">
        <v>19</v>
      </c>
      <c r="N44" s="365">
        <v>10</v>
      </c>
      <c r="O44" s="111">
        <v>7</v>
      </c>
      <c r="P44" s="367">
        <v>3</v>
      </c>
      <c r="Q44" s="638">
        <v>0</v>
      </c>
      <c r="R44" s="465">
        <v>0</v>
      </c>
      <c r="S44" s="465">
        <v>0</v>
      </c>
      <c r="T44" s="465">
        <v>0</v>
      </c>
      <c r="U44" s="367">
        <v>0</v>
      </c>
      <c r="V44" s="113">
        <v>0</v>
      </c>
      <c r="W44" s="113">
        <v>0</v>
      </c>
      <c r="X44" s="113">
        <v>0</v>
      </c>
      <c r="Y44" s="113">
        <v>0</v>
      </c>
      <c r="Z44" s="113">
        <v>0</v>
      </c>
      <c r="AA44" s="113">
        <v>0</v>
      </c>
      <c r="AB44" s="113"/>
      <c r="AC44" s="625"/>
      <c r="AD44" s="446"/>
      <c r="AE44" s="487"/>
      <c r="AF44" s="302">
        <f t="shared" si="0"/>
        <v>51</v>
      </c>
      <c r="AG44" s="475"/>
      <c r="AH44" s="475"/>
      <c r="AI44" s="12"/>
      <c r="AJ44" s="12"/>
      <c r="AK44" s="12"/>
      <c r="AL44" s="12"/>
      <c r="AM44" s="12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  <c r="CX44" s="1"/>
      <c r="CY44" s="1"/>
      <c r="CZ44" s="1"/>
      <c r="DA44" s="1"/>
      <c r="DB44" s="1"/>
      <c r="DC44" s="1"/>
      <c r="DD44" s="1"/>
      <c r="DE44" s="1"/>
      <c r="DF44" s="1"/>
      <c r="DG44" s="1"/>
      <c r="DH44" s="1"/>
      <c r="DI44" s="1"/>
      <c r="DJ44" s="1"/>
      <c r="DK44" s="1"/>
      <c r="DL44" s="1"/>
      <c r="DM44" s="1"/>
      <c r="DN44" s="1"/>
      <c r="DO44" s="1"/>
      <c r="DP44" s="1"/>
      <c r="DQ44" s="1"/>
      <c r="DR44" s="1"/>
      <c r="DS44" s="1"/>
      <c r="DT44" s="1"/>
      <c r="DU44" s="1"/>
      <c r="DV44" s="1"/>
      <c r="DW44" s="1"/>
      <c r="DX44" s="1"/>
      <c r="DY44" s="1"/>
      <c r="DZ44" s="1"/>
      <c r="EA44" s="1"/>
      <c r="EB44" s="1"/>
      <c r="EC44" s="1"/>
      <c r="ED44" s="1"/>
      <c r="EE44" s="1"/>
      <c r="EF44" s="1"/>
      <c r="EG44" s="1"/>
      <c r="EH44" s="1"/>
      <c r="EI44" s="1"/>
      <c r="EJ44" s="1"/>
      <c r="EK44" s="1"/>
      <c r="EL44" s="1"/>
      <c r="EM44" s="1"/>
      <c r="EN44" s="1"/>
      <c r="EO44" s="1"/>
      <c r="EP44" s="1"/>
      <c r="EQ44" s="1"/>
      <c r="ER44" s="1"/>
      <c r="ES44" s="1"/>
      <c r="ET44" s="1"/>
      <c r="EU44" s="1"/>
      <c r="EV44" s="1"/>
      <c r="EW44" s="1"/>
      <c r="EX44" s="1"/>
      <c r="EY44" s="1"/>
      <c r="EZ44" s="1"/>
      <c r="FA44" s="1"/>
      <c r="FB44" s="1"/>
      <c r="FC44" s="1"/>
      <c r="FD44" s="1"/>
      <c r="FE44" s="1"/>
      <c r="FF44" s="1"/>
      <c r="FG44" s="1"/>
      <c r="FH44" s="1"/>
      <c r="FI44" s="1"/>
      <c r="FJ44" s="1"/>
      <c r="FK44" s="1"/>
      <c r="FL44" s="1"/>
      <c r="FM44" s="1"/>
      <c r="FN44" s="1"/>
      <c r="FO44" s="1"/>
      <c r="FP44" s="1"/>
    </row>
    <row r="45" spans="1:172" x14ac:dyDescent="0.2">
      <c r="A45" s="542" t="s">
        <v>19</v>
      </c>
      <c r="B45" s="58">
        <v>70</v>
      </c>
      <c r="C45" s="62">
        <v>65</v>
      </c>
      <c r="D45" s="24">
        <v>66</v>
      </c>
      <c r="E45" s="59">
        <v>61</v>
      </c>
      <c r="F45" s="58">
        <v>68</v>
      </c>
      <c r="G45" s="9">
        <v>72</v>
      </c>
      <c r="H45" s="60">
        <v>63</v>
      </c>
      <c r="I45" s="18">
        <v>60</v>
      </c>
      <c r="J45" s="61">
        <v>80</v>
      </c>
      <c r="K45" s="58">
        <v>75</v>
      </c>
      <c r="L45" s="58">
        <v>83</v>
      </c>
      <c r="M45" s="7">
        <v>110</v>
      </c>
      <c r="N45" s="353">
        <v>100</v>
      </c>
      <c r="O45" s="61">
        <v>108</v>
      </c>
      <c r="P45" s="207">
        <v>102</v>
      </c>
      <c r="Q45" s="364">
        <v>86</v>
      </c>
      <c r="R45" s="460">
        <v>93</v>
      </c>
      <c r="S45" s="460">
        <v>109</v>
      </c>
      <c r="T45" s="726">
        <v>96</v>
      </c>
      <c r="U45" s="207">
        <v>93</v>
      </c>
      <c r="V45" s="10">
        <v>101</v>
      </c>
      <c r="W45" s="10">
        <v>86</v>
      </c>
      <c r="X45" s="10">
        <v>84</v>
      </c>
      <c r="Y45" s="10">
        <v>74</v>
      </c>
      <c r="Z45" s="10">
        <v>63</v>
      </c>
      <c r="AA45" s="10">
        <v>51</v>
      </c>
      <c r="AB45" s="10">
        <v>48</v>
      </c>
      <c r="AC45" s="277">
        <v>53</v>
      </c>
      <c r="AD45" s="438">
        <v>55</v>
      </c>
      <c r="AE45" s="487"/>
      <c r="AF45" s="302">
        <f t="shared" si="0"/>
        <v>28</v>
      </c>
      <c r="AG45" s="475"/>
      <c r="AH45" s="475"/>
      <c r="AI45" s="12"/>
      <c r="AJ45" s="12"/>
      <c r="AK45" s="12"/>
      <c r="AL45" s="12"/>
      <c r="AM45" s="12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  <c r="DD45" s="1"/>
      <c r="DE45" s="1"/>
      <c r="DF45" s="1"/>
      <c r="DG45" s="1"/>
      <c r="DH45" s="1"/>
      <c r="DI45" s="1"/>
      <c r="DJ45" s="1"/>
      <c r="DK45" s="1"/>
      <c r="DL45" s="1"/>
      <c r="DM45" s="1"/>
      <c r="DN45" s="1"/>
      <c r="DO45" s="1"/>
      <c r="DP45" s="1"/>
      <c r="DQ45" s="1"/>
      <c r="DR45" s="1"/>
      <c r="DS45" s="1"/>
      <c r="DT45" s="1"/>
      <c r="DU45" s="1"/>
      <c r="DV45" s="1"/>
      <c r="DW45" s="1"/>
      <c r="DX45" s="1"/>
      <c r="DY45" s="1"/>
      <c r="DZ45" s="1"/>
      <c r="EA45" s="1"/>
      <c r="EB45" s="1"/>
      <c r="EC45" s="1"/>
      <c r="ED45" s="1"/>
      <c r="EE45" s="1"/>
      <c r="EF45" s="1"/>
      <c r="EG45" s="1"/>
      <c r="EH45" s="1"/>
      <c r="EI45" s="1"/>
      <c r="EJ45" s="1"/>
      <c r="EK45" s="1"/>
      <c r="EL45" s="1"/>
      <c r="EM45" s="1"/>
      <c r="EN45" s="1"/>
      <c r="EO45" s="1"/>
      <c r="EP45" s="1"/>
      <c r="EQ45" s="1"/>
      <c r="ER45" s="1"/>
      <c r="ES45" s="1"/>
      <c r="ET45" s="1"/>
      <c r="EU45" s="1"/>
      <c r="EV45" s="1"/>
      <c r="EW45" s="1"/>
      <c r="EX45" s="1"/>
      <c r="EY45" s="1"/>
      <c r="EZ45" s="1"/>
      <c r="FA45" s="1"/>
      <c r="FB45" s="1"/>
      <c r="FC45" s="1"/>
      <c r="FD45" s="1"/>
      <c r="FE45" s="1"/>
      <c r="FF45" s="1"/>
      <c r="FG45" s="1"/>
      <c r="FH45" s="1"/>
      <c r="FI45" s="1"/>
      <c r="FJ45" s="1"/>
      <c r="FK45" s="1"/>
      <c r="FL45" s="1"/>
      <c r="FM45" s="1"/>
      <c r="FN45" s="1"/>
      <c r="FO45" s="1"/>
      <c r="FP45" s="1"/>
    </row>
    <row r="46" spans="1:172" x14ac:dyDescent="0.2">
      <c r="A46" s="542" t="s">
        <v>112</v>
      </c>
      <c r="B46" s="58"/>
      <c r="C46" s="62"/>
      <c r="D46" s="24"/>
      <c r="E46" s="59"/>
      <c r="F46" s="58"/>
      <c r="G46" s="9"/>
      <c r="H46" s="60"/>
      <c r="I46" s="18"/>
      <c r="J46" s="61"/>
      <c r="K46" s="58"/>
      <c r="L46" s="58"/>
      <c r="M46" s="7"/>
      <c r="N46" s="353"/>
      <c r="O46" s="61"/>
      <c r="P46" s="207"/>
      <c r="Q46" s="364">
        <v>0</v>
      </c>
      <c r="R46" s="460"/>
      <c r="S46" s="460">
        <v>0</v>
      </c>
      <c r="T46" s="726"/>
      <c r="U46" s="207"/>
      <c r="V46" s="10">
        <v>0</v>
      </c>
      <c r="W46" s="10">
        <v>0</v>
      </c>
      <c r="X46" s="10">
        <v>0</v>
      </c>
      <c r="Y46" s="10">
        <v>0</v>
      </c>
      <c r="Z46" s="10">
        <v>0</v>
      </c>
      <c r="AA46" s="10">
        <v>3</v>
      </c>
      <c r="AB46" s="10">
        <v>11</v>
      </c>
      <c r="AC46" s="277">
        <v>18</v>
      </c>
      <c r="AD46" s="438">
        <v>34</v>
      </c>
      <c r="AE46" s="487"/>
      <c r="AF46" s="302">
        <f t="shared" si="0"/>
        <v>34</v>
      </c>
      <c r="AG46" s="475"/>
      <c r="AH46" s="475"/>
      <c r="AI46" s="12"/>
      <c r="AJ46" s="12"/>
      <c r="AK46" s="12"/>
      <c r="AL46" s="12"/>
      <c r="AM46" s="12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  <c r="CS46" s="1"/>
      <c r="CT46" s="1"/>
      <c r="CU46" s="1"/>
      <c r="CV46" s="1"/>
      <c r="CW46" s="1"/>
      <c r="CX46" s="1"/>
      <c r="CY46" s="1"/>
      <c r="CZ46" s="1"/>
      <c r="DA46" s="1"/>
      <c r="DB46" s="1"/>
      <c r="DC46" s="1"/>
      <c r="DD46" s="1"/>
      <c r="DE46" s="1"/>
      <c r="DF46" s="1"/>
      <c r="DG46" s="1"/>
      <c r="DH46" s="1"/>
      <c r="DI46" s="1"/>
      <c r="DJ46" s="1"/>
      <c r="DK46" s="1"/>
      <c r="DL46" s="1"/>
      <c r="DM46" s="1"/>
      <c r="DN46" s="1"/>
      <c r="DO46" s="1"/>
      <c r="DP46" s="1"/>
      <c r="DQ46" s="1"/>
      <c r="DR46" s="1"/>
      <c r="DS46" s="1"/>
      <c r="DT46" s="1"/>
      <c r="DU46" s="1"/>
      <c r="DV46" s="1"/>
      <c r="DW46" s="1"/>
      <c r="DX46" s="1"/>
      <c r="DY46" s="1"/>
      <c r="DZ46" s="1"/>
      <c r="EA46" s="1"/>
      <c r="EB46" s="1"/>
      <c r="EC46" s="1"/>
      <c r="ED46" s="1"/>
      <c r="EE46" s="1"/>
      <c r="EF46" s="1"/>
      <c r="EG46" s="1"/>
      <c r="EH46" s="1"/>
      <c r="EI46" s="1"/>
      <c r="EJ46" s="1"/>
      <c r="EK46" s="1"/>
      <c r="EL46" s="1"/>
      <c r="EM46" s="1"/>
      <c r="EN46" s="1"/>
      <c r="EO46" s="1"/>
      <c r="EP46" s="1"/>
      <c r="EQ46" s="1"/>
      <c r="ER46" s="1"/>
      <c r="ES46" s="1"/>
      <c r="ET46" s="1"/>
      <c r="EU46" s="1"/>
      <c r="EV46" s="1"/>
      <c r="EW46" s="1"/>
      <c r="EX46" s="1"/>
      <c r="EY46" s="1"/>
      <c r="EZ46" s="1"/>
      <c r="FA46" s="1"/>
      <c r="FB46" s="1"/>
      <c r="FC46" s="1"/>
      <c r="FD46" s="1"/>
      <c r="FE46" s="1"/>
      <c r="FF46" s="1"/>
      <c r="FG46" s="1"/>
      <c r="FH46" s="1"/>
      <c r="FI46" s="1"/>
      <c r="FJ46" s="1"/>
      <c r="FK46" s="1"/>
      <c r="FL46" s="1"/>
      <c r="FM46" s="1"/>
      <c r="FN46" s="1"/>
      <c r="FO46" s="1"/>
      <c r="FP46" s="1"/>
    </row>
    <row r="47" spans="1:172" x14ac:dyDescent="0.2">
      <c r="A47" s="542" t="s">
        <v>20</v>
      </c>
      <c r="B47" s="58">
        <v>118</v>
      </c>
      <c r="C47" s="62">
        <v>126</v>
      </c>
      <c r="D47" s="24">
        <v>131</v>
      </c>
      <c r="E47" s="59">
        <v>142</v>
      </c>
      <c r="F47" s="58">
        <v>109</v>
      </c>
      <c r="G47" s="9">
        <v>104</v>
      </c>
      <c r="H47" s="60">
        <v>99</v>
      </c>
      <c r="I47" s="18">
        <v>107</v>
      </c>
      <c r="J47" s="61">
        <v>113</v>
      </c>
      <c r="K47" s="58">
        <v>105</v>
      </c>
      <c r="L47" s="58">
        <v>97</v>
      </c>
      <c r="M47" s="7">
        <v>96</v>
      </c>
      <c r="N47" s="353">
        <v>82</v>
      </c>
      <c r="O47" s="61">
        <v>100</v>
      </c>
      <c r="P47" s="207">
        <v>110</v>
      </c>
      <c r="Q47" s="364">
        <v>138</v>
      </c>
      <c r="R47" s="460">
        <v>136</v>
      </c>
      <c r="S47" s="460">
        <v>155</v>
      </c>
      <c r="T47" s="726">
        <v>149</v>
      </c>
      <c r="U47" s="207">
        <v>137</v>
      </c>
      <c r="V47" s="10">
        <v>125</v>
      </c>
      <c r="W47" s="10">
        <v>109</v>
      </c>
      <c r="X47" s="10">
        <v>114</v>
      </c>
      <c r="Y47" s="10">
        <v>106</v>
      </c>
      <c r="Z47" s="10">
        <v>113</v>
      </c>
      <c r="AA47" s="10">
        <v>88</v>
      </c>
      <c r="AB47" s="10">
        <v>65</v>
      </c>
      <c r="AC47" s="277">
        <v>66</v>
      </c>
      <c r="AD47" s="438">
        <v>69</v>
      </c>
      <c r="AE47" s="487"/>
      <c r="AF47" s="302">
        <f t="shared" si="0"/>
        <v>23</v>
      </c>
      <c r="AG47" s="475"/>
      <c r="AH47" s="475"/>
      <c r="AI47" s="12"/>
      <c r="AJ47" s="12"/>
      <c r="AK47" s="12"/>
      <c r="AL47" s="12"/>
      <c r="AM47" s="12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  <c r="CO47" s="1"/>
      <c r="CP47" s="1"/>
      <c r="CQ47" s="1"/>
      <c r="CR47" s="1"/>
      <c r="CS47" s="1"/>
      <c r="CT47" s="1"/>
      <c r="CU47" s="1"/>
      <c r="CV47" s="1"/>
      <c r="CW47" s="1"/>
      <c r="CX47" s="1"/>
      <c r="CY47" s="1"/>
      <c r="CZ47" s="1"/>
      <c r="DA47" s="1"/>
      <c r="DB47" s="1"/>
      <c r="DC47" s="1"/>
      <c r="DD47" s="1"/>
      <c r="DE47" s="1"/>
      <c r="DF47" s="1"/>
      <c r="DG47" s="1"/>
      <c r="DH47" s="1"/>
      <c r="DI47" s="1"/>
      <c r="DJ47" s="1"/>
      <c r="DK47" s="1"/>
      <c r="DL47" s="1"/>
      <c r="DM47" s="1"/>
      <c r="DN47" s="1"/>
      <c r="DO47" s="1"/>
      <c r="DP47" s="1"/>
      <c r="DQ47" s="1"/>
      <c r="DR47" s="1"/>
      <c r="DS47" s="1"/>
      <c r="DT47" s="1"/>
      <c r="DU47" s="1"/>
      <c r="DV47" s="1"/>
      <c r="DW47" s="1"/>
      <c r="DX47" s="1"/>
      <c r="DY47" s="1"/>
      <c r="DZ47" s="1"/>
      <c r="EA47" s="1"/>
      <c r="EB47" s="1"/>
      <c r="EC47" s="1"/>
      <c r="ED47" s="1"/>
      <c r="EE47" s="1"/>
      <c r="EF47" s="1"/>
      <c r="EG47" s="1"/>
      <c r="EH47" s="1"/>
      <c r="EI47" s="1"/>
      <c r="EJ47" s="1"/>
      <c r="EK47" s="1"/>
      <c r="EL47" s="1"/>
      <c r="EM47" s="1"/>
      <c r="EN47" s="1"/>
      <c r="EO47" s="1"/>
      <c r="EP47" s="1"/>
      <c r="EQ47" s="1"/>
      <c r="ER47" s="1"/>
      <c r="ES47" s="1"/>
      <c r="ET47" s="1"/>
      <c r="EU47" s="1"/>
      <c r="EV47" s="1"/>
      <c r="EW47" s="1"/>
      <c r="EX47" s="1"/>
      <c r="EY47" s="1"/>
      <c r="EZ47" s="1"/>
      <c r="FA47" s="1"/>
      <c r="FB47" s="1"/>
      <c r="FC47" s="1"/>
      <c r="FD47" s="1"/>
      <c r="FE47" s="1"/>
      <c r="FF47" s="1"/>
      <c r="FG47" s="1"/>
      <c r="FH47" s="1"/>
      <c r="FI47" s="1"/>
      <c r="FJ47" s="1"/>
      <c r="FK47" s="1"/>
      <c r="FL47" s="1"/>
      <c r="FM47" s="1"/>
      <c r="FN47" s="1"/>
      <c r="FO47" s="1"/>
      <c r="FP47" s="1"/>
    </row>
    <row r="48" spans="1:172" ht="13.5" hidden="1" x14ac:dyDescent="0.2">
      <c r="A48" s="542" t="s">
        <v>89</v>
      </c>
      <c r="B48" s="58">
        <v>2</v>
      </c>
      <c r="C48" s="62">
        <v>1</v>
      </c>
      <c r="D48" s="24">
        <v>0</v>
      </c>
      <c r="E48" s="59">
        <v>2</v>
      </c>
      <c r="F48" s="58">
        <v>1</v>
      </c>
      <c r="G48" s="9"/>
      <c r="H48" s="60"/>
      <c r="I48" s="18"/>
      <c r="J48" s="61"/>
      <c r="K48" s="58"/>
      <c r="L48" s="58"/>
      <c r="M48" s="7"/>
      <c r="N48" s="353"/>
      <c r="O48" s="61"/>
      <c r="P48" s="207"/>
      <c r="Q48" s="364"/>
      <c r="R48" s="460"/>
      <c r="S48" s="460"/>
      <c r="T48" s="726"/>
      <c r="U48" s="207"/>
      <c r="V48" s="10"/>
      <c r="W48" s="10"/>
      <c r="X48" s="10"/>
      <c r="Y48" s="10"/>
      <c r="Z48" s="10"/>
      <c r="AA48" s="10"/>
      <c r="AB48" s="10"/>
      <c r="AC48" s="277"/>
      <c r="AD48" s="438"/>
      <c r="AE48" s="487"/>
      <c r="AF48" s="302">
        <f t="shared" si="0"/>
        <v>51</v>
      </c>
      <c r="AG48" s="475"/>
      <c r="AH48" s="482"/>
      <c r="AI48" s="12"/>
      <c r="AJ48" s="12"/>
      <c r="AK48" s="12"/>
      <c r="AL48" s="12"/>
      <c r="AM48" s="12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/>
      <c r="CQ48" s="1"/>
      <c r="CR48" s="1"/>
      <c r="CS48" s="1"/>
      <c r="CT48" s="1"/>
      <c r="CU48" s="1"/>
      <c r="CV48" s="1"/>
      <c r="CW48" s="1"/>
      <c r="CX48" s="1"/>
      <c r="CY48" s="1"/>
      <c r="CZ48" s="1"/>
      <c r="DA48" s="1"/>
      <c r="DB48" s="1"/>
      <c r="DC48" s="1"/>
      <c r="DD48" s="1"/>
      <c r="DE48" s="1"/>
      <c r="DF48" s="1"/>
      <c r="DG48" s="1"/>
      <c r="DH48" s="1"/>
      <c r="DI48" s="1"/>
      <c r="DJ48" s="1"/>
      <c r="DK48" s="1"/>
      <c r="DL48" s="1"/>
      <c r="DM48" s="1"/>
      <c r="DN48" s="1"/>
      <c r="DO48" s="1"/>
      <c r="DP48" s="1"/>
      <c r="DQ48" s="1"/>
      <c r="DR48" s="1"/>
      <c r="DS48" s="1"/>
      <c r="DT48" s="1"/>
      <c r="DU48" s="1"/>
      <c r="DV48" s="1"/>
      <c r="DW48" s="1"/>
      <c r="DX48" s="1"/>
      <c r="DY48" s="1"/>
      <c r="DZ48" s="1"/>
      <c r="EA48" s="1"/>
      <c r="EB48" s="1"/>
      <c r="EC48" s="1"/>
      <c r="ED48" s="1"/>
      <c r="EE48" s="1"/>
      <c r="EF48" s="1"/>
      <c r="EG48" s="1"/>
      <c r="EH48" s="1"/>
      <c r="EI48" s="1"/>
      <c r="EJ48" s="1"/>
      <c r="EK48" s="1"/>
      <c r="EL48" s="1"/>
      <c r="EM48" s="1"/>
      <c r="EN48" s="1"/>
      <c r="EO48" s="1"/>
      <c r="EP48" s="1"/>
      <c r="EQ48" s="1"/>
      <c r="ER48" s="1"/>
      <c r="ES48" s="1"/>
      <c r="ET48" s="1"/>
      <c r="EU48" s="1"/>
      <c r="EV48" s="1"/>
      <c r="EW48" s="1"/>
      <c r="EX48" s="1"/>
      <c r="EY48" s="1"/>
      <c r="EZ48" s="1"/>
      <c r="FA48" s="1"/>
      <c r="FB48" s="1"/>
      <c r="FC48" s="1"/>
      <c r="FD48" s="1"/>
      <c r="FE48" s="1"/>
      <c r="FF48" s="1"/>
      <c r="FG48" s="1"/>
      <c r="FH48" s="1"/>
      <c r="FI48" s="1"/>
      <c r="FJ48" s="1"/>
      <c r="FK48" s="1"/>
      <c r="FL48" s="1"/>
      <c r="FM48" s="1"/>
      <c r="FN48" s="1"/>
      <c r="FO48" s="1"/>
      <c r="FP48" s="1"/>
    </row>
    <row r="49" spans="1:172" x14ac:dyDescent="0.2">
      <c r="A49" s="542" t="s">
        <v>21</v>
      </c>
      <c r="B49" s="58">
        <v>41</v>
      </c>
      <c r="C49" s="62">
        <v>43</v>
      </c>
      <c r="D49" s="24">
        <v>53</v>
      </c>
      <c r="E49" s="59">
        <v>67</v>
      </c>
      <c r="F49" s="58">
        <v>66</v>
      </c>
      <c r="G49" s="9">
        <v>74</v>
      </c>
      <c r="H49" s="60">
        <v>81</v>
      </c>
      <c r="I49" s="18">
        <v>76</v>
      </c>
      <c r="J49" s="61">
        <v>70</v>
      </c>
      <c r="K49" s="58">
        <v>62</v>
      </c>
      <c r="L49" s="58">
        <v>40</v>
      </c>
      <c r="M49" s="7">
        <v>42</v>
      </c>
      <c r="N49" s="353">
        <v>52</v>
      </c>
      <c r="O49" s="61">
        <v>69</v>
      </c>
      <c r="P49" s="207">
        <v>67</v>
      </c>
      <c r="Q49" s="364">
        <v>86</v>
      </c>
      <c r="R49" s="460">
        <v>100</v>
      </c>
      <c r="S49" s="460">
        <v>98</v>
      </c>
      <c r="T49" s="726">
        <v>122</v>
      </c>
      <c r="U49" s="207">
        <v>117</v>
      </c>
      <c r="V49" s="10">
        <v>117</v>
      </c>
      <c r="W49" s="10">
        <v>114</v>
      </c>
      <c r="X49" s="10">
        <v>84</v>
      </c>
      <c r="Y49" s="10">
        <v>80</v>
      </c>
      <c r="Z49" s="10">
        <v>60</v>
      </c>
      <c r="AA49" s="10">
        <v>44</v>
      </c>
      <c r="AB49" s="10">
        <v>56</v>
      </c>
      <c r="AC49" s="277">
        <v>63</v>
      </c>
      <c r="AD49" s="438">
        <v>73</v>
      </c>
      <c r="AE49" s="487"/>
      <c r="AF49" s="302">
        <f t="shared" si="0"/>
        <v>22</v>
      </c>
      <c r="AG49" s="475"/>
      <c r="AH49" s="475"/>
      <c r="AI49" s="12"/>
      <c r="AJ49" s="12"/>
      <c r="AK49" s="12"/>
      <c r="AL49" s="12"/>
      <c r="AM49" s="12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1"/>
      <c r="CV49" s="1"/>
      <c r="CW49" s="1"/>
      <c r="CX49" s="1"/>
      <c r="CY49" s="1"/>
      <c r="CZ49" s="1"/>
      <c r="DA49" s="1"/>
      <c r="DB49" s="1"/>
      <c r="DC49" s="1"/>
      <c r="DD49" s="1"/>
      <c r="DE49" s="1"/>
      <c r="DF49" s="1"/>
      <c r="DG49" s="1"/>
      <c r="DH49" s="1"/>
      <c r="DI49" s="1"/>
      <c r="DJ49" s="1"/>
      <c r="DK49" s="1"/>
      <c r="DL49" s="1"/>
      <c r="DM49" s="1"/>
      <c r="DN49" s="1"/>
      <c r="DO49" s="1"/>
      <c r="DP49" s="1"/>
      <c r="DQ49" s="1"/>
      <c r="DR49" s="1"/>
      <c r="DS49" s="1"/>
      <c r="DT49" s="1"/>
      <c r="DU49" s="1"/>
      <c r="DV49" s="1"/>
      <c r="DW49" s="1"/>
      <c r="DX49" s="1"/>
      <c r="DY49" s="1"/>
      <c r="DZ49" s="1"/>
      <c r="EA49" s="1"/>
      <c r="EB49" s="1"/>
      <c r="EC49" s="1"/>
      <c r="ED49" s="1"/>
      <c r="EE49" s="1"/>
      <c r="EF49" s="1"/>
      <c r="EG49" s="1"/>
      <c r="EH49" s="1"/>
      <c r="EI49" s="1"/>
      <c r="EJ49" s="1"/>
      <c r="EK49" s="1"/>
      <c r="EL49" s="1"/>
      <c r="EM49" s="1"/>
      <c r="EN49" s="1"/>
      <c r="EO49" s="1"/>
      <c r="EP49" s="1"/>
      <c r="EQ49" s="1"/>
      <c r="ER49" s="1"/>
      <c r="ES49" s="1"/>
      <c r="ET49" s="1"/>
      <c r="EU49" s="1"/>
      <c r="EV49" s="1"/>
      <c r="EW49" s="1"/>
      <c r="EX49" s="1"/>
      <c r="EY49" s="1"/>
      <c r="EZ49" s="1"/>
      <c r="FA49" s="1"/>
      <c r="FB49" s="1"/>
      <c r="FC49" s="1"/>
      <c r="FD49" s="1"/>
      <c r="FE49" s="1"/>
      <c r="FF49" s="1"/>
      <c r="FG49" s="1"/>
      <c r="FH49" s="1"/>
      <c r="FI49" s="1"/>
      <c r="FJ49" s="1"/>
      <c r="FK49" s="1"/>
      <c r="FL49" s="1"/>
      <c r="FM49" s="1"/>
      <c r="FN49" s="1"/>
      <c r="FO49" s="1"/>
      <c r="FP49" s="1"/>
    </row>
    <row r="50" spans="1:172" s="2" customFormat="1" x14ac:dyDescent="0.2">
      <c r="A50" s="560" t="s">
        <v>111</v>
      </c>
      <c r="B50" s="48">
        <v>0</v>
      </c>
      <c r="C50" s="115">
        <v>0</v>
      </c>
      <c r="D50" s="50">
        <v>0</v>
      </c>
      <c r="E50" s="116">
        <v>0</v>
      </c>
      <c r="F50" s="48">
        <v>0</v>
      </c>
      <c r="G50" s="117">
        <v>0</v>
      </c>
      <c r="H50" s="135">
        <v>0</v>
      </c>
      <c r="I50" s="53">
        <v>0</v>
      </c>
      <c r="J50" s="54">
        <v>0</v>
      </c>
      <c r="K50" s="48">
        <v>0</v>
      </c>
      <c r="L50" s="48">
        <v>0</v>
      </c>
      <c r="M50" s="55">
        <v>0</v>
      </c>
      <c r="N50" s="352">
        <v>0</v>
      </c>
      <c r="O50" s="54">
        <v>0</v>
      </c>
      <c r="P50" s="279">
        <v>0</v>
      </c>
      <c r="Q50" s="634">
        <v>0</v>
      </c>
      <c r="R50" s="459">
        <v>0</v>
      </c>
      <c r="S50" s="459">
        <v>0</v>
      </c>
      <c r="T50" s="459">
        <v>0</v>
      </c>
      <c r="U50" s="279">
        <v>0</v>
      </c>
      <c r="V50" s="56">
        <v>0</v>
      </c>
      <c r="W50" s="56">
        <v>7</v>
      </c>
      <c r="X50" s="56">
        <v>15</v>
      </c>
      <c r="Y50" s="56">
        <v>20</v>
      </c>
      <c r="Z50" s="56">
        <v>20</v>
      </c>
      <c r="AA50" s="56">
        <v>18</v>
      </c>
      <c r="AB50" s="56">
        <v>16</v>
      </c>
      <c r="AC50" s="391">
        <v>15</v>
      </c>
      <c r="AD50" s="437">
        <v>15</v>
      </c>
      <c r="AE50" s="487"/>
      <c r="AF50" s="302">
        <f t="shared" si="0"/>
        <v>45</v>
      </c>
      <c r="AG50" s="478"/>
      <c r="AH50" s="475"/>
      <c r="AI50" s="16"/>
      <c r="AJ50" s="16"/>
      <c r="AK50" s="16"/>
      <c r="AL50" s="16"/>
      <c r="AM50" s="16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  <c r="BO50" s="3"/>
      <c r="BP50" s="3"/>
      <c r="BQ50" s="3"/>
      <c r="BR50" s="3"/>
      <c r="BS50" s="3"/>
      <c r="BT50" s="3"/>
      <c r="BU50" s="3"/>
      <c r="BV50" s="3"/>
      <c r="BW50" s="3"/>
      <c r="BX50" s="3"/>
      <c r="BY50" s="3"/>
      <c r="BZ50" s="3"/>
      <c r="CA50" s="3"/>
      <c r="CB50" s="3"/>
      <c r="CC50" s="3"/>
      <c r="CD50" s="3"/>
      <c r="CE50" s="3"/>
      <c r="CF50" s="3"/>
      <c r="CG50" s="3"/>
      <c r="CH50" s="3"/>
      <c r="CI50" s="3"/>
      <c r="CJ50" s="3"/>
      <c r="CK50" s="3"/>
      <c r="CL50" s="3"/>
      <c r="CM50" s="3"/>
      <c r="CN50" s="3"/>
      <c r="CO50" s="3"/>
      <c r="CP50" s="3"/>
      <c r="CQ50" s="3"/>
      <c r="CR50" s="3"/>
      <c r="CS50" s="3"/>
      <c r="CT50" s="3"/>
      <c r="CU50" s="3"/>
      <c r="CV50" s="3"/>
      <c r="CW50" s="3"/>
      <c r="CX50" s="3"/>
      <c r="CY50" s="3"/>
      <c r="CZ50" s="3"/>
      <c r="DA50" s="3"/>
      <c r="DB50" s="3"/>
      <c r="DC50" s="3"/>
      <c r="DD50" s="3"/>
      <c r="DE50" s="3"/>
      <c r="DF50" s="3"/>
      <c r="DG50" s="3"/>
      <c r="DH50" s="3"/>
      <c r="DI50" s="3"/>
      <c r="DJ50" s="3"/>
      <c r="DK50" s="3"/>
      <c r="DL50" s="3"/>
      <c r="DM50" s="3"/>
      <c r="DN50" s="3"/>
      <c r="DO50" s="3"/>
      <c r="DP50" s="3"/>
      <c r="DQ50" s="3"/>
      <c r="DR50" s="3"/>
      <c r="DS50" s="3"/>
      <c r="DT50" s="3"/>
      <c r="DU50" s="3"/>
      <c r="DV50" s="3"/>
      <c r="DW50" s="3"/>
      <c r="DX50" s="3"/>
      <c r="DY50" s="3"/>
      <c r="DZ50" s="3"/>
      <c r="EA50" s="3"/>
      <c r="EB50" s="3"/>
      <c r="EC50" s="3"/>
      <c r="ED50" s="3"/>
      <c r="EE50" s="3"/>
      <c r="EF50" s="3"/>
      <c r="EG50" s="3"/>
      <c r="EH50" s="3"/>
      <c r="EI50" s="3"/>
      <c r="EJ50" s="3"/>
      <c r="EK50" s="3"/>
      <c r="EL50" s="3"/>
      <c r="EM50" s="3"/>
      <c r="EN50" s="3"/>
      <c r="EO50" s="3"/>
      <c r="EP50" s="3"/>
      <c r="EQ50" s="3"/>
      <c r="ER50" s="3"/>
      <c r="ES50" s="3"/>
      <c r="ET50" s="3"/>
      <c r="EU50" s="3"/>
      <c r="EV50" s="3"/>
      <c r="EW50" s="3"/>
      <c r="EX50" s="3"/>
      <c r="EY50" s="3"/>
      <c r="EZ50" s="3"/>
      <c r="FA50" s="3"/>
      <c r="FB50" s="3"/>
      <c r="FC50" s="3"/>
      <c r="FD50" s="3"/>
      <c r="FE50" s="3"/>
      <c r="FF50" s="3"/>
      <c r="FG50" s="3"/>
      <c r="FH50" s="3"/>
      <c r="FI50" s="3"/>
      <c r="FJ50" s="3"/>
      <c r="FK50" s="3"/>
      <c r="FL50" s="3"/>
      <c r="FM50" s="3"/>
      <c r="FN50" s="3"/>
      <c r="FO50" s="3"/>
      <c r="FP50" s="3"/>
    </row>
    <row r="51" spans="1:172" x14ac:dyDescent="0.2">
      <c r="A51" s="542" t="s">
        <v>14</v>
      </c>
      <c r="B51" s="58">
        <v>258</v>
      </c>
      <c r="C51" s="22">
        <v>206</v>
      </c>
      <c r="D51" s="24">
        <v>179</v>
      </c>
      <c r="E51" s="59">
        <v>153</v>
      </c>
      <c r="F51" s="58">
        <v>152</v>
      </c>
      <c r="G51" s="9">
        <v>151</v>
      </c>
      <c r="H51" s="60">
        <v>172</v>
      </c>
      <c r="I51" s="18">
        <v>196</v>
      </c>
      <c r="J51" s="61">
        <v>202</v>
      </c>
      <c r="K51" s="58">
        <v>220</v>
      </c>
      <c r="L51" s="7">
        <v>255</v>
      </c>
      <c r="M51" s="7">
        <v>266</v>
      </c>
      <c r="N51" s="364">
        <v>282</v>
      </c>
      <c r="O51" s="243">
        <v>294</v>
      </c>
      <c r="P51" s="207">
        <v>279</v>
      </c>
      <c r="Q51" s="364">
        <v>290</v>
      </c>
      <c r="R51" s="460">
        <v>319</v>
      </c>
      <c r="S51" s="460">
        <v>298</v>
      </c>
      <c r="T51" s="466">
        <f>161+151</f>
        <v>312</v>
      </c>
      <c r="U51" s="207">
        <v>302</v>
      </c>
      <c r="V51" s="10">
        <v>304</v>
      </c>
      <c r="W51" s="10">
        <v>273</v>
      </c>
      <c r="X51" s="10">
        <v>236</v>
      </c>
      <c r="Y51" s="10">
        <v>243</v>
      </c>
      <c r="Z51" s="10">
        <v>217</v>
      </c>
      <c r="AA51" s="10">
        <v>204</v>
      </c>
      <c r="AB51" s="10">
        <v>202</v>
      </c>
      <c r="AC51" s="621">
        <v>224</v>
      </c>
      <c r="AD51" s="438">
        <v>226</v>
      </c>
      <c r="AE51" s="481"/>
      <c r="AF51" s="302">
        <f t="shared" si="0"/>
        <v>12</v>
      </c>
      <c r="AG51" s="475"/>
      <c r="AH51" s="482"/>
      <c r="AI51" s="12"/>
      <c r="AJ51" s="12"/>
      <c r="AK51" s="12"/>
      <c r="AL51" s="12"/>
      <c r="AM51" s="12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  <c r="CQ51" s="1"/>
      <c r="CR51" s="1"/>
      <c r="CS51" s="1"/>
      <c r="CT51" s="1"/>
      <c r="CU51" s="1"/>
      <c r="CV51" s="1"/>
      <c r="CW51" s="1"/>
      <c r="CX51" s="1"/>
      <c r="CY51" s="1"/>
      <c r="CZ51" s="1"/>
      <c r="DA51" s="1"/>
      <c r="DB51" s="1"/>
      <c r="DC51" s="1"/>
      <c r="DD51" s="1"/>
      <c r="DE51" s="1"/>
      <c r="DF51" s="1"/>
      <c r="DG51" s="1"/>
      <c r="DH51" s="1"/>
      <c r="DI51" s="1"/>
      <c r="DJ51" s="1"/>
      <c r="DK51" s="1"/>
      <c r="DL51" s="1"/>
      <c r="DM51" s="1"/>
      <c r="DN51" s="1"/>
      <c r="DO51" s="1"/>
      <c r="DP51" s="1"/>
      <c r="DQ51" s="1"/>
      <c r="DR51" s="1"/>
      <c r="DS51" s="1"/>
      <c r="DT51" s="1"/>
      <c r="DU51" s="1"/>
      <c r="DV51" s="1"/>
      <c r="DW51" s="1"/>
      <c r="DX51" s="1"/>
      <c r="DY51" s="1"/>
      <c r="DZ51" s="1"/>
      <c r="EA51" s="1"/>
      <c r="EB51" s="1"/>
      <c r="EC51" s="1"/>
      <c r="ED51" s="1"/>
      <c r="EE51" s="1"/>
      <c r="EF51" s="1"/>
      <c r="EG51" s="1"/>
      <c r="EH51" s="1"/>
      <c r="EI51" s="1"/>
      <c r="EJ51" s="1"/>
      <c r="EK51" s="1"/>
      <c r="EL51" s="1"/>
      <c r="EM51" s="1"/>
      <c r="EN51" s="1"/>
      <c r="EO51" s="1"/>
      <c r="EP51" s="1"/>
      <c r="EQ51" s="1"/>
      <c r="ER51" s="1"/>
      <c r="ES51" s="1"/>
      <c r="ET51" s="1"/>
      <c r="EU51" s="1"/>
      <c r="EV51" s="1"/>
      <c r="EW51" s="1"/>
      <c r="EX51" s="1"/>
      <c r="EY51" s="1"/>
      <c r="EZ51" s="1"/>
      <c r="FA51" s="1"/>
      <c r="FB51" s="1"/>
      <c r="FC51" s="1"/>
      <c r="FD51" s="1"/>
      <c r="FE51" s="1"/>
      <c r="FF51" s="1"/>
      <c r="FG51" s="1"/>
      <c r="FH51" s="1"/>
      <c r="FI51" s="1"/>
      <c r="FJ51" s="1"/>
      <c r="FK51" s="1"/>
      <c r="FL51" s="1"/>
      <c r="FM51" s="1"/>
      <c r="FN51" s="1"/>
      <c r="FO51" s="1"/>
      <c r="FP51" s="1"/>
    </row>
    <row r="52" spans="1:172" x14ac:dyDescent="0.2">
      <c r="A52" s="542" t="s">
        <v>15</v>
      </c>
      <c r="B52" s="58">
        <v>639</v>
      </c>
      <c r="C52" s="62">
        <v>704</v>
      </c>
      <c r="D52" s="24">
        <v>796</v>
      </c>
      <c r="E52" s="59">
        <v>776</v>
      </c>
      <c r="F52" s="58">
        <v>842</v>
      </c>
      <c r="G52" s="9">
        <v>842</v>
      </c>
      <c r="H52" s="60">
        <v>898</v>
      </c>
      <c r="I52" s="18">
        <v>675</v>
      </c>
      <c r="J52" s="61">
        <v>527</v>
      </c>
      <c r="K52" s="58">
        <v>587</v>
      </c>
      <c r="L52" s="7">
        <v>636</v>
      </c>
      <c r="M52" s="7">
        <v>623</v>
      </c>
      <c r="N52" s="353">
        <v>572</v>
      </c>
      <c r="O52" s="61">
        <v>496</v>
      </c>
      <c r="P52" s="207">
        <v>338</v>
      </c>
      <c r="Q52" s="364">
        <v>260</v>
      </c>
      <c r="R52" s="460">
        <v>255</v>
      </c>
      <c r="S52" s="460">
        <v>191</v>
      </c>
      <c r="T52" s="726">
        <f>23+6</f>
        <v>29</v>
      </c>
      <c r="U52" s="207">
        <v>14</v>
      </c>
      <c r="V52" s="10">
        <v>1</v>
      </c>
      <c r="W52" s="10">
        <v>0</v>
      </c>
      <c r="X52" s="10">
        <v>0</v>
      </c>
      <c r="Y52" s="10">
        <v>0</v>
      </c>
      <c r="Z52" s="10">
        <v>0</v>
      </c>
      <c r="AA52" s="10">
        <v>0</v>
      </c>
      <c r="AB52" s="10">
        <v>0</v>
      </c>
      <c r="AC52" s="277">
        <v>0</v>
      </c>
      <c r="AD52" s="438">
        <v>0</v>
      </c>
      <c r="AE52" s="487"/>
      <c r="AF52" s="302">
        <f t="shared" si="0"/>
        <v>51</v>
      </c>
      <c r="AG52" s="475"/>
      <c r="AH52" s="475"/>
      <c r="AI52" s="12"/>
      <c r="AJ52" s="12"/>
      <c r="AK52" s="12"/>
      <c r="AL52" s="12"/>
      <c r="AM52" s="12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/>
      <c r="CQ52" s="1"/>
      <c r="CR52" s="1"/>
      <c r="CS52" s="1"/>
      <c r="CT52" s="1"/>
      <c r="CU52" s="1"/>
      <c r="CV52" s="1"/>
      <c r="CW52" s="1"/>
      <c r="CX52" s="1"/>
      <c r="CY52" s="1"/>
      <c r="CZ52" s="1"/>
      <c r="DA52" s="1"/>
      <c r="DB52" s="1"/>
      <c r="DC52" s="1"/>
      <c r="DD52" s="1"/>
      <c r="DE52" s="1"/>
      <c r="DF52" s="1"/>
      <c r="DG52" s="1"/>
      <c r="DH52" s="1"/>
      <c r="DI52" s="1"/>
      <c r="DJ52" s="1"/>
      <c r="DK52" s="1"/>
      <c r="DL52" s="1"/>
      <c r="DM52" s="1"/>
      <c r="DN52" s="1"/>
      <c r="DO52" s="1"/>
      <c r="DP52" s="1"/>
      <c r="DQ52" s="1"/>
      <c r="DR52" s="1"/>
      <c r="DS52" s="1"/>
      <c r="DT52" s="1"/>
      <c r="DU52" s="1"/>
      <c r="DV52" s="1"/>
      <c r="DW52" s="1"/>
      <c r="DX52" s="1"/>
      <c r="DY52" s="1"/>
      <c r="DZ52" s="1"/>
      <c r="EA52" s="1"/>
      <c r="EB52" s="1"/>
      <c r="EC52" s="1"/>
      <c r="ED52" s="1"/>
      <c r="EE52" s="1"/>
      <c r="EF52" s="1"/>
      <c r="EG52" s="1"/>
      <c r="EH52" s="1"/>
      <c r="EI52" s="1"/>
      <c r="EJ52" s="1"/>
      <c r="EK52" s="1"/>
      <c r="EL52" s="1"/>
      <c r="EM52" s="1"/>
      <c r="EN52" s="1"/>
      <c r="EO52" s="1"/>
      <c r="EP52" s="1"/>
      <c r="EQ52" s="1"/>
      <c r="ER52" s="1"/>
      <c r="ES52" s="1"/>
      <c r="ET52" s="1"/>
      <c r="EU52" s="1"/>
      <c r="EV52" s="1"/>
      <c r="EW52" s="1"/>
      <c r="EX52" s="1"/>
      <c r="EY52" s="1"/>
      <c r="EZ52" s="1"/>
      <c r="FA52" s="1"/>
      <c r="FB52" s="1"/>
      <c r="FC52" s="1"/>
      <c r="FD52" s="1"/>
      <c r="FE52" s="1"/>
      <c r="FF52" s="1"/>
      <c r="FG52" s="1"/>
      <c r="FH52" s="1"/>
      <c r="FI52" s="1"/>
      <c r="FJ52" s="1"/>
      <c r="FK52" s="1"/>
      <c r="FL52" s="1"/>
      <c r="FM52" s="1"/>
      <c r="FN52" s="1"/>
      <c r="FO52" s="1"/>
      <c r="FP52" s="1"/>
    </row>
    <row r="53" spans="1:172" x14ac:dyDescent="0.2">
      <c r="A53" s="542" t="s">
        <v>113</v>
      </c>
      <c r="B53" s="58">
        <v>0</v>
      </c>
      <c r="C53" s="62">
        <v>0</v>
      </c>
      <c r="D53" s="24">
        <v>0</v>
      </c>
      <c r="E53" s="59">
        <v>0</v>
      </c>
      <c r="F53" s="58">
        <v>0</v>
      </c>
      <c r="G53" s="9">
        <v>0</v>
      </c>
      <c r="H53" s="60">
        <v>0</v>
      </c>
      <c r="I53" s="18">
        <v>0</v>
      </c>
      <c r="J53" s="61">
        <v>0</v>
      </c>
      <c r="K53" s="58">
        <v>0</v>
      </c>
      <c r="L53" s="7">
        <v>0</v>
      </c>
      <c r="M53" s="7">
        <v>0</v>
      </c>
      <c r="N53" s="353">
        <v>0</v>
      </c>
      <c r="O53" s="61">
        <v>0</v>
      </c>
      <c r="P53" s="207">
        <v>0</v>
      </c>
      <c r="Q53" s="364">
        <v>0</v>
      </c>
      <c r="R53" s="460">
        <v>0</v>
      </c>
      <c r="S53" s="460">
        <v>0</v>
      </c>
      <c r="T53" s="726">
        <f>88+4</f>
        <v>92</v>
      </c>
      <c r="U53" s="207">
        <v>118</v>
      </c>
      <c r="V53" s="10">
        <v>129</v>
      </c>
      <c r="W53" s="10">
        <v>122</v>
      </c>
      <c r="X53" s="10">
        <v>117</v>
      </c>
      <c r="Y53" s="10">
        <v>130</v>
      </c>
      <c r="Z53" s="10">
        <v>125</v>
      </c>
      <c r="AA53" s="10">
        <v>144</v>
      </c>
      <c r="AB53" s="10">
        <v>170</v>
      </c>
      <c r="AC53" s="277">
        <v>86</v>
      </c>
      <c r="AD53" s="438">
        <v>55</v>
      </c>
      <c r="AE53" s="487"/>
      <c r="AF53" s="302">
        <f t="shared" si="0"/>
        <v>28</v>
      </c>
      <c r="AG53" s="475"/>
      <c r="AH53" s="475"/>
      <c r="AI53" s="12"/>
      <c r="AJ53" s="12"/>
      <c r="AK53" s="12"/>
      <c r="AL53" s="12"/>
      <c r="AM53" s="12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  <c r="CO53" s="1"/>
      <c r="CP53" s="1"/>
      <c r="CQ53" s="1"/>
      <c r="CR53" s="1"/>
      <c r="CS53" s="1"/>
      <c r="CT53" s="1"/>
      <c r="CU53" s="1"/>
      <c r="CV53" s="1"/>
      <c r="CW53" s="1"/>
      <c r="CX53" s="1"/>
      <c r="CY53" s="1"/>
      <c r="CZ53" s="1"/>
      <c r="DA53" s="1"/>
      <c r="DB53" s="1"/>
      <c r="DC53" s="1"/>
      <c r="DD53" s="1"/>
      <c r="DE53" s="1"/>
      <c r="DF53" s="1"/>
      <c r="DG53" s="1"/>
      <c r="DH53" s="1"/>
      <c r="DI53" s="1"/>
      <c r="DJ53" s="1"/>
      <c r="DK53" s="1"/>
      <c r="DL53" s="1"/>
      <c r="DM53" s="1"/>
      <c r="DN53" s="1"/>
      <c r="DO53" s="1"/>
      <c r="DP53" s="1"/>
      <c r="DQ53" s="1"/>
      <c r="DR53" s="1"/>
      <c r="DS53" s="1"/>
      <c r="DT53" s="1"/>
      <c r="DU53" s="1"/>
      <c r="DV53" s="1"/>
      <c r="DW53" s="1"/>
      <c r="DX53" s="1"/>
      <c r="DY53" s="1"/>
      <c r="DZ53" s="1"/>
      <c r="EA53" s="1"/>
      <c r="EB53" s="1"/>
      <c r="EC53" s="1"/>
      <c r="ED53" s="1"/>
      <c r="EE53" s="1"/>
      <c r="EF53" s="1"/>
      <c r="EG53" s="1"/>
      <c r="EH53" s="1"/>
      <c r="EI53" s="1"/>
      <c r="EJ53" s="1"/>
      <c r="EK53" s="1"/>
      <c r="EL53" s="1"/>
      <c r="EM53" s="1"/>
      <c r="EN53" s="1"/>
      <c r="EO53" s="1"/>
      <c r="EP53" s="1"/>
      <c r="EQ53" s="1"/>
      <c r="ER53" s="1"/>
      <c r="ES53" s="1"/>
      <c r="ET53" s="1"/>
      <c r="EU53" s="1"/>
      <c r="EV53" s="1"/>
      <c r="EW53" s="1"/>
      <c r="EX53" s="1"/>
      <c r="EY53" s="1"/>
      <c r="EZ53" s="1"/>
      <c r="FA53" s="1"/>
      <c r="FB53" s="1"/>
      <c r="FC53" s="1"/>
      <c r="FD53" s="1"/>
      <c r="FE53" s="1"/>
      <c r="FF53" s="1"/>
      <c r="FG53" s="1"/>
      <c r="FH53" s="1"/>
      <c r="FI53" s="1"/>
      <c r="FJ53" s="1"/>
      <c r="FK53" s="1"/>
      <c r="FL53" s="1"/>
      <c r="FM53" s="1"/>
      <c r="FN53" s="1"/>
      <c r="FO53" s="1"/>
      <c r="FP53" s="1"/>
    </row>
    <row r="54" spans="1:172" s="554" customFormat="1" x14ac:dyDescent="0.2">
      <c r="A54" s="542" t="s">
        <v>16</v>
      </c>
      <c r="B54" s="58">
        <v>24</v>
      </c>
      <c r="C54" s="62">
        <v>19</v>
      </c>
      <c r="D54" s="24">
        <v>18</v>
      </c>
      <c r="E54" s="59">
        <v>32</v>
      </c>
      <c r="F54" s="58">
        <v>23</v>
      </c>
      <c r="G54" s="9">
        <v>15</v>
      </c>
      <c r="H54" s="60">
        <v>13</v>
      </c>
      <c r="I54" s="18">
        <v>13</v>
      </c>
      <c r="J54" s="61">
        <v>25</v>
      </c>
      <c r="K54" s="58">
        <v>23</v>
      </c>
      <c r="L54" s="7">
        <v>32</v>
      </c>
      <c r="M54" s="7">
        <v>36</v>
      </c>
      <c r="N54" s="353">
        <v>36</v>
      </c>
      <c r="O54" s="61">
        <v>43</v>
      </c>
      <c r="P54" s="207">
        <v>39</v>
      </c>
      <c r="Q54" s="364">
        <v>42</v>
      </c>
      <c r="R54" s="460">
        <v>52</v>
      </c>
      <c r="S54" s="460">
        <v>44</v>
      </c>
      <c r="T54" s="726">
        <v>55</v>
      </c>
      <c r="U54" s="207">
        <v>43</v>
      </c>
      <c r="V54" s="10">
        <v>52</v>
      </c>
      <c r="W54" s="10">
        <v>50</v>
      </c>
      <c r="X54" s="10">
        <v>40</v>
      </c>
      <c r="Y54" s="10">
        <v>48</v>
      </c>
      <c r="Z54" s="10">
        <v>48</v>
      </c>
      <c r="AA54" s="10">
        <v>49</v>
      </c>
      <c r="AB54" s="10">
        <v>29</v>
      </c>
      <c r="AC54" s="277">
        <v>20</v>
      </c>
      <c r="AD54" s="438">
        <v>28</v>
      </c>
      <c r="AE54" s="487"/>
      <c r="AF54" s="302">
        <f t="shared" si="0"/>
        <v>39</v>
      </c>
      <c r="AG54" s="485"/>
      <c r="AH54" s="485"/>
      <c r="AI54" s="15"/>
      <c r="AJ54" s="15"/>
      <c r="AK54" s="15"/>
      <c r="AL54" s="15"/>
      <c r="AM54" s="1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5"/>
      <c r="CI54" s="5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5"/>
      <c r="CW54" s="5"/>
      <c r="CX54" s="5"/>
      <c r="CY54" s="5"/>
      <c r="CZ54" s="5"/>
      <c r="DA54" s="5"/>
      <c r="DB54" s="5"/>
      <c r="DC54" s="5"/>
      <c r="DD54" s="5"/>
      <c r="DE54" s="5"/>
      <c r="DF54" s="5"/>
      <c r="DG54" s="5"/>
      <c r="DH54" s="5"/>
      <c r="DI54" s="5"/>
      <c r="DJ54" s="5"/>
      <c r="DK54" s="5"/>
      <c r="DL54" s="5"/>
      <c r="DM54" s="5"/>
      <c r="DN54" s="5"/>
      <c r="DO54" s="5"/>
      <c r="DP54" s="5"/>
      <c r="DQ54" s="5"/>
      <c r="DR54" s="5"/>
      <c r="DS54" s="5"/>
      <c r="DT54" s="5"/>
      <c r="DU54" s="5"/>
      <c r="DV54" s="5"/>
      <c r="DW54" s="5"/>
      <c r="DX54" s="5"/>
      <c r="DY54" s="5"/>
      <c r="DZ54" s="5"/>
      <c r="EA54" s="5"/>
      <c r="EB54" s="5"/>
      <c r="EC54" s="5"/>
      <c r="ED54" s="5"/>
      <c r="EE54" s="5"/>
      <c r="EF54" s="5"/>
      <c r="EG54" s="5"/>
      <c r="EH54" s="5"/>
      <c r="EI54" s="5"/>
      <c r="EJ54" s="5"/>
      <c r="EK54" s="5"/>
      <c r="EL54" s="5"/>
      <c r="EM54" s="5"/>
      <c r="EN54" s="5"/>
      <c r="EO54" s="5"/>
      <c r="EP54" s="5"/>
      <c r="EQ54" s="5"/>
      <c r="ER54" s="5"/>
      <c r="ES54" s="5"/>
      <c r="ET54" s="5"/>
      <c r="EU54" s="5"/>
      <c r="EV54" s="5"/>
      <c r="EW54" s="5"/>
      <c r="EX54" s="5"/>
      <c r="EY54" s="5"/>
      <c r="EZ54" s="5"/>
      <c r="FA54" s="5"/>
      <c r="FB54" s="5"/>
      <c r="FC54" s="5"/>
      <c r="FD54" s="5"/>
      <c r="FE54" s="5"/>
      <c r="FF54" s="5"/>
      <c r="FG54" s="5"/>
      <c r="FH54" s="5"/>
      <c r="FI54" s="5"/>
      <c r="FJ54" s="5"/>
      <c r="FK54" s="5"/>
      <c r="FL54" s="5"/>
      <c r="FM54" s="5"/>
      <c r="FN54" s="5"/>
      <c r="FO54" s="5"/>
      <c r="FP54" s="5"/>
    </row>
    <row r="55" spans="1:172" x14ac:dyDescent="0.2">
      <c r="A55" s="563" t="s">
        <v>35</v>
      </c>
      <c r="B55" s="58">
        <v>0</v>
      </c>
      <c r="C55" s="22">
        <v>0</v>
      </c>
      <c r="D55" s="24">
        <v>0</v>
      </c>
      <c r="E55" s="59">
        <v>0</v>
      </c>
      <c r="F55" s="58">
        <v>0</v>
      </c>
      <c r="G55" s="9">
        <v>0</v>
      </c>
      <c r="H55" s="60">
        <v>14</v>
      </c>
      <c r="I55" s="18">
        <v>71</v>
      </c>
      <c r="J55" s="61">
        <v>111</v>
      </c>
      <c r="K55" s="58">
        <v>138</v>
      </c>
      <c r="L55" s="7">
        <v>149</v>
      </c>
      <c r="M55" s="7">
        <v>171</v>
      </c>
      <c r="N55" s="353">
        <v>207</v>
      </c>
      <c r="O55" s="61">
        <v>184</v>
      </c>
      <c r="P55" s="207">
        <v>151</v>
      </c>
      <c r="Q55" s="364">
        <v>162</v>
      </c>
      <c r="R55" s="460">
        <v>149</v>
      </c>
      <c r="S55" s="460">
        <v>195</v>
      </c>
      <c r="T55" s="726">
        <f>96+102</f>
        <v>198</v>
      </c>
      <c r="U55" s="207">
        <v>241</v>
      </c>
      <c r="V55" s="10">
        <v>254</v>
      </c>
      <c r="W55" s="10">
        <v>259</v>
      </c>
      <c r="X55" s="10">
        <v>262</v>
      </c>
      <c r="Y55" s="10">
        <v>248</v>
      </c>
      <c r="Z55" s="10">
        <v>250</v>
      </c>
      <c r="AA55" s="10">
        <v>250</v>
      </c>
      <c r="AB55" s="10">
        <v>240</v>
      </c>
      <c r="AC55" s="277">
        <v>255</v>
      </c>
      <c r="AD55" s="438">
        <v>280</v>
      </c>
      <c r="AE55" s="487"/>
      <c r="AF55" s="302">
        <f t="shared" si="0"/>
        <v>9</v>
      </c>
      <c r="AG55" s="475"/>
      <c r="AH55" s="482"/>
      <c r="AI55" s="12"/>
      <c r="AJ55" s="12"/>
      <c r="AK55" s="12"/>
      <c r="AL55" s="12"/>
      <c r="AM55" s="12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</row>
    <row r="56" spans="1:172" x14ac:dyDescent="0.2">
      <c r="A56" s="559" t="s">
        <v>34</v>
      </c>
      <c r="B56" s="106">
        <v>80</v>
      </c>
      <c r="C56" s="120">
        <v>110</v>
      </c>
      <c r="D56" s="107">
        <v>133</v>
      </c>
      <c r="E56" s="108">
        <v>171</v>
      </c>
      <c r="F56" s="106">
        <v>175</v>
      </c>
      <c r="G56" s="109">
        <v>186</v>
      </c>
      <c r="H56" s="134">
        <v>159</v>
      </c>
      <c r="I56" s="110">
        <v>119</v>
      </c>
      <c r="J56" s="111">
        <v>97</v>
      </c>
      <c r="K56" s="106">
        <v>80</v>
      </c>
      <c r="L56" s="112">
        <v>83</v>
      </c>
      <c r="M56" s="112">
        <v>81</v>
      </c>
      <c r="N56" s="365">
        <v>71</v>
      </c>
      <c r="O56" s="111">
        <v>84</v>
      </c>
      <c r="P56" s="367">
        <v>108</v>
      </c>
      <c r="Q56" s="638">
        <v>135</v>
      </c>
      <c r="R56" s="465">
        <v>149</v>
      </c>
      <c r="S56" s="465">
        <v>160</v>
      </c>
      <c r="T56" s="465">
        <f>44+93</f>
        <v>137</v>
      </c>
      <c r="U56" s="367">
        <v>133</v>
      </c>
      <c r="V56" s="113">
        <v>137</v>
      </c>
      <c r="W56" s="113">
        <v>143</v>
      </c>
      <c r="X56" s="113">
        <v>183</v>
      </c>
      <c r="Y56" s="113">
        <v>165</v>
      </c>
      <c r="Z56" s="113">
        <v>174</v>
      </c>
      <c r="AA56" s="113">
        <v>129</v>
      </c>
      <c r="AB56" s="113">
        <v>135</v>
      </c>
      <c r="AC56" s="625">
        <v>134</v>
      </c>
      <c r="AD56" s="446">
        <v>112</v>
      </c>
      <c r="AE56" s="487"/>
      <c r="AF56" s="302">
        <f t="shared" si="0"/>
        <v>16</v>
      </c>
      <c r="AG56" s="475"/>
      <c r="AH56" s="475"/>
      <c r="AI56" s="12"/>
      <c r="AJ56" s="12"/>
      <c r="AK56" s="12"/>
      <c r="AL56" s="12"/>
      <c r="AM56" s="12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</row>
    <row r="57" spans="1:172" x14ac:dyDescent="0.2">
      <c r="A57" s="557" t="s">
        <v>114</v>
      </c>
      <c r="B57" s="58">
        <v>0</v>
      </c>
      <c r="C57" s="62">
        <v>0</v>
      </c>
      <c r="D57" s="24">
        <v>0</v>
      </c>
      <c r="E57" s="59">
        <v>0</v>
      </c>
      <c r="F57" s="58">
        <v>0</v>
      </c>
      <c r="G57" s="9">
        <v>0</v>
      </c>
      <c r="H57" s="60">
        <v>0</v>
      </c>
      <c r="I57" s="18">
        <v>0</v>
      </c>
      <c r="J57" s="7">
        <v>0</v>
      </c>
      <c r="K57" s="7">
        <v>0</v>
      </c>
      <c r="L57" s="7">
        <v>0</v>
      </c>
      <c r="M57" s="7">
        <v>0</v>
      </c>
      <c r="N57" s="353">
        <v>0</v>
      </c>
      <c r="O57" s="61">
        <v>0</v>
      </c>
      <c r="P57" s="207">
        <v>0</v>
      </c>
      <c r="Q57" s="364">
        <v>0</v>
      </c>
      <c r="R57" s="460">
        <v>0</v>
      </c>
      <c r="S57" s="460">
        <v>1</v>
      </c>
      <c r="T57" s="726">
        <f>36+3</f>
        <v>39</v>
      </c>
      <c r="U57" s="207">
        <v>54</v>
      </c>
      <c r="V57" s="10">
        <v>61</v>
      </c>
      <c r="W57" s="10">
        <v>41</v>
      </c>
      <c r="X57" s="10">
        <v>36</v>
      </c>
      <c r="Y57" s="10">
        <v>26</v>
      </c>
      <c r="Z57" s="10">
        <v>32</v>
      </c>
      <c r="AA57" s="10">
        <v>39</v>
      </c>
      <c r="AB57" s="10">
        <v>43</v>
      </c>
      <c r="AC57" s="277">
        <v>60</v>
      </c>
      <c r="AD57" s="438">
        <v>58</v>
      </c>
      <c r="AE57" s="487"/>
      <c r="AF57" s="302">
        <f t="shared" si="0"/>
        <v>27</v>
      </c>
      <c r="AG57" s="475"/>
      <c r="AH57" s="475"/>
      <c r="AI57" s="12"/>
      <c r="AJ57" s="12"/>
      <c r="AK57" s="12"/>
      <c r="AL57" s="12"/>
      <c r="AM57" s="12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  <c r="CX57" s="1"/>
      <c r="CY57" s="1"/>
      <c r="CZ57" s="1"/>
      <c r="DA57" s="1"/>
      <c r="DB57" s="1"/>
      <c r="DC57" s="1"/>
      <c r="DD57" s="1"/>
      <c r="DE57" s="1"/>
      <c r="DF57" s="1"/>
      <c r="DG57" s="1"/>
      <c r="DH57" s="1"/>
      <c r="DI57" s="1"/>
      <c r="DJ57" s="1"/>
      <c r="DK57" s="1"/>
      <c r="DL57" s="1"/>
      <c r="DM57" s="1"/>
      <c r="DN57" s="1"/>
      <c r="DO57" s="1"/>
      <c r="DP57" s="1"/>
      <c r="DQ57" s="1"/>
      <c r="DR57" s="1"/>
      <c r="DS57" s="1"/>
      <c r="DT57" s="1"/>
      <c r="DU57" s="1"/>
      <c r="DV57" s="1"/>
      <c r="DW57" s="1"/>
      <c r="DX57" s="1"/>
      <c r="DY57" s="1"/>
      <c r="DZ57" s="1"/>
      <c r="EA57" s="1"/>
      <c r="EB57" s="1"/>
      <c r="EC57" s="1"/>
      <c r="ED57" s="1"/>
      <c r="EE57" s="1"/>
      <c r="EF57" s="1"/>
      <c r="EG57" s="1"/>
      <c r="EH57" s="1"/>
      <c r="EI57" s="1"/>
      <c r="EJ57" s="1"/>
      <c r="EK57" s="1"/>
      <c r="EL57" s="1"/>
      <c r="EM57" s="1"/>
      <c r="EN57" s="1"/>
      <c r="EO57" s="1"/>
      <c r="EP57" s="1"/>
      <c r="EQ57" s="1"/>
      <c r="ER57" s="1"/>
      <c r="ES57" s="1"/>
      <c r="ET57" s="1"/>
      <c r="EU57" s="1"/>
      <c r="EV57" s="1"/>
      <c r="EW57" s="1"/>
      <c r="EX57" s="1"/>
      <c r="EY57" s="1"/>
      <c r="EZ57" s="1"/>
      <c r="FA57" s="1"/>
      <c r="FB57" s="1"/>
      <c r="FC57" s="1"/>
      <c r="FD57" s="1"/>
      <c r="FE57" s="1"/>
      <c r="FF57" s="1"/>
      <c r="FG57" s="1"/>
      <c r="FH57" s="1"/>
      <c r="FI57" s="1"/>
      <c r="FJ57" s="1"/>
      <c r="FK57" s="1"/>
      <c r="FL57" s="1"/>
      <c r="FM57" s="1"/>
      <c r="FN57" s="1"/>
      <c r="FO57" s="1"/>
      <c r="FP57" s="1"/>
    </row>
    <row r="58" spans="1:172" x14ac:dyDescent="0.2">
      <c r="A58" s="563" t="s">
        <v>36</v>
      </c>
      <c r="B58" s="58">
        <v>0</v>
      </c>
      <c r="C58" s="62">
        <v>0</v>
      </c>
      <c r="D58" s="24">
        <v>0</v>
      </c>
      <c r="E58" s="59">
        <v>0</v>
      </c>
      <c r="F58" s="58">
        <v>0</v>
      </c>
      <c r="G58" s="9">
        <v>0</v>
      </c>
      <c r="H58" s="60">
        <v>3</v>
      </c>
      <c r="I58" s="18">
        <v>64</v>
      </c>
      <c r="J58" s="61">
        <v>155</v>
      </c>
      <c r="K58" s="58">
        <v>195</v>
      </c>
      <c r="L58" s="7">
        <v>230</v>
      </c>
      <c r="M58" s="7">
        <v>230</v>
      </c>
      <c r="N58" s="353">
        <v>247</v>
      </c>
      <c r="O58" s="61">
        <v>231</v>
      </c>
      <c r="P58" s="207">
        <v>277</v>
      </c>
      <c r="Q58" s="364">
        <v>318</v>
      </c>
      <c r="R58" s="460">
        <v>331</v>
      </c>
      <c r="S58" s="460">
        <v>350</v>
      </c>
      <c r="T58" s="726">
        <f>228+198</f>
        <v>426</v>
      </c>
      <c r="U58" s="207">
        <v>406</v>
      </c>
      <c r="V58" s="10">
        <v>377</v>
      </c>
      <c r="W58" s="10">
        <v>374</v>
      </c>
      <c r="X58" s="10">
        <v>368</v>
      </c>
      <c r="Y58" s="10">
        <v>365</v>
      </c>
      <c r="Z58" s="10">
        <v>353</v>
      </c>
      <c r="AA58" s="10">
        <v>374</v>
      </c>
      <c r="AB58" s="10">
        <v>339</v>
      </c>
      <c r="AC58" s="277">
        <v>351</v>
      </c>
      <c r="AD58" s="438">
        <v>325</v>
      </c>
      <c r="AE58" s="487"/>
      <c r="AF58" s="302">
        <f t="shared" si="0"/>
        <v>6</v>
      </c>
      <c r="AH58" s="482"/>
    </row>
    <row r="59" spans="1:172" x14ac:dyDescent="0.2">
      <c r="A59" s="832" t="s">
        <v>37</v>
      </c>
      <c r="B59" s="833">
        <v>0</v>
      </c>
      <c r="C59" s="834">
        <v>0</v>
      </c>
      <c r="D59" s="835">
        <v>0</v>
      </c>
      <c r="E59" s="836">
        <v>0</v>
      </c>
      <c r="F59" s="833">
        <v>0</v>
      </c>
      <c r="G59" s="837">
        <v>0</v>
      </c>
      <c r="H59" s="838">
        <v>9</v>
      </c>
      <c r="I59" s="839">
        <v>98</v>
      </c>
      <c r="J59" s="840">
        <v>164</v>
      </c>
      <c r="K59" s="833">
        <v>191</v>
      </c>
      <c r="L59" s="841">
        <v>254</v>
      </c>
      <c r="M59" s="841">
        <v>275</v>
      </c>
      <c r="N59" s="842">
        <v>263</v>
      </c>
      <c r="O59" s="840">
        <v>210</v>
      </c>
      <c r="P59" s="843">
        <v>197</v>
      </c>
      <c r="Q59" s="844">
        <v>208</v>
      </c>
      <c r="R59" s="845">
        <v>212</v>
      </c>
      <c r="S59" s="845">
        <v>291</v>
      </c>
      <c r="T59" s="845">
        <f>149+168</f>
        <v>317</v>
      </c>
      <c r="U59" s="843">
        <v>313</v>
      </c>
      <c r="V59" s="846">
        <v>339</v>
      </c>
      <c r="W59" s="846">
        <v>372</v>
      </c>
      <c r="X59" s="846">
        <v>344</v>
      </c>
      <c r="Y59" s="846">
        <v>374</v>
      </c>
      <c r="Z59" s="846">
        <v>363</v>
      </c>
      <c r="AA59" s="846">
        <v>300</v>
      </c>
      <c r="AB59" s="846">
        <v>307</v>
      </c>
      <c r="AC59" s="847">
        <v>305</v>
      </c>
      <c r="AD59" s="830">
        <v>345</v>
      </c>
      <c r="AE59" s="831"/>
      <c r="AF59" s="786">
        <f t="shared" si="0"/>
        <v>4</v>
      </c>
      <c r="AG59" s="475"/>
      <c r="AH59" s="482"/>
      <c r="AI59" s="12"/>
      <c r="AJ59" s="12"/>
      <c r="AK59" s="12"/>
      <c r="AL59" s="12"/>
      <c r="AM59" s="12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1"/>
      <c r="CQ59" s="1"/>
      <c r="CR59" s="1"/>
      <c r="CS59" s="1"/>
      <c r="CT59" s="1"/>
      <c r="CU59" s="1"/>
      <c r="CV59" s="1"/>
      <c r="CW59" s="1"/>
      <c r="CX59" s="1"/>
      <c r="CY59" s="1"/>
      <c r="CZ59" s="1"/>
      <c r="DA59" s="1"/>
      <c r="DB59" s="1"/>
      <c r="DC59" s="1"/>
      <c r="DD59" s="1"/>
      <c r="DE59" s="1"/>
      <c r="DF59" s="1"/>
      <c r="DG59" s="1"/>
      <c r="DH59" s="1"/>
      <c r="DI59" s="1"/>
      <c r="DJ59" s="1"/>
      <c r="DK59" s="1"/>
      <c r="DL59" s="1"/>
      <c r="DM59" s="1"/>
      <c r="DN59" s="1"/>
      <c r="DO59" s="1"/>
      <c r="DP59" s="1"/>
      <c r="DQ59" s="1"/>
      <c r="DR59" s="1"/>
      <c r="DS59" s="1"/>
      <c r="DT59" s="1"/>
      <c r="DU59" s="1"/>
      <c r="DV59" s="1"/>
      <c r="DW59" s="1"/>
      <c r="DX59" s="1"/>
      <c r="DY59" s="1"/>
      <c r="DZ59" s="1"/>
      <c r="EA59" s="1"/>
      <c r="EB59" s="1"/>
      <c r="EC59" s="1"/>
      <c r="ED59" s="1"/>
      <c r="EE59" s="1"/>
      <c r="EF59" s="1"/>
      <c r="EG59" s="1"/>
      <c r="EH59" s="1"/>
      <c r="EI59" s="1"/>
      <c r="EJ59" s="1"/>
      <c r="EK59" s="1"/>
      <c r="EL59" s="1"/>
      <c r="EM59" s="1"/>
      <c r="EN59" s="1"/>
      <c r="EO59" s="1"/>
      <c r="EP59" s="1"/>
      <c r="EQ59" s="1"/>
      <c r="ER59" s="1"/>
      <c r="ES59" s="1"/>
      <c r="ET59" s="1"/>
      <c r="EU59" s="1"/>
      <c r="EV59" s="1"/>
      <c r="EW59" s="1"/>
      <c r="EX59" s="1"/>
      <c r="EY59" s="1"/>
      <c r="EZ59" s="1"/>
      <c r="FA59" s="1"/>
      <c r="FB59" s="1"/>
      <c r="FC59" s="1"/>
      <c r="FD59" s="1"/>
      <c r="FE59" s="1"/>
      <c r="FF59" s="1"/>
      <c r="FG59" s="1"/>
      <c r="FH59" s="1"/>
      <c r="FI59" s="1"/>
      <c r="FJ59" s="1"/>
      <c r="FK59" s="1"/>
      <c r="FL59" s="1"/>
      <c r="FM59" s="1"/>
      <c r="FN59" s="1"/>
      <c r="FO59" s="1"/>
      <c r="FP59" s="1"/>
    </row>
    <row r="60" spans="1:172" x14ac:dyDescent="0.2">
      <c r="A60" s="543" t="s">
        <v>29</v>
      </c>
      <c r="B60" s="45">
        <v>0</v>
      </c>
      <c r="C60" s="41">
        <v>0</v>
      </c>
      <c r="D60" s="42">
        <v>0</v>
      </c>
      <c r="E60" s="43">
        <v>0</v>
      </c>
      <c r="F60" s="45">
        <v>0</v>
      </c>
      <c r="G60" s="44">
        <v>0</v>
      </c>
      <c r="H60" s="44">
        <v>3</v>
      </c>
      <c r="I60" s="18">
        <v>41</v>
      </c>
      <c r="J60" s="164">
        <v>90</v>
      </c>
      <c r="K60" s="45">
        <v>117</v>
      </c>
      <c r="L60" s="40">
        <v>135</v>
      </c>
      <c r="M60" s="40">
        <v>158</v>
      </c>
      <c r="N60" s="351">
        <v>170</v>
      </c>
      <c r="O60" s="361">
        <v>191</v>
      </c>
      <c r="P60" s="358">
        <v>236</v>
      </c>
      <c r="Q60" s="635">
        <v>264</v>
      </c>
      <c r="R60" s="458">
        <v>263</v>
      </c>
      <c r="S60" s="458">
        <v>160</v>
      </c>
      <c r="T60" s="457">
        <f>96+67</f>
        <v>163</v>
      </c>
      <c r="U60" s="358">
        <v>163</v>
      </c>
      <c r="V60" s="46">
        <v>168</v>
      </c>
      <c r="W60" s="46">
        <v>171</v>
      </c>
      <c r="X60" s="46">
        <v>180</v>
      </c>
      <c r="Y60" s="46">
        <v>208</v>
      </c>
      <c r="Z60" s="46">
        <v>201</v>
      </c>
      <c r="AA60" s="46">
        <v>188</v>
      </c>
      <c r="AB60" s="46">
        <v>210</v>
      </c>
      <c r="AC60" s="618">
        <v>196</v>
      </c>
      <c r="AD60" s="436">
        <v>152</v>
      </c>
      <c r="AE60" s="474"/>
      <c r="AF60" s="302">
        <f t="shared" si="0"/>
        <v>14</v>
      </c>
      <c r="AG60" s="475"/>
      <c r="AH60" s="475"/>
      <c r="AI60" s="12"/>
      <c r="AJ60" s="12"/>
      <c r="AK60" s="12"/>
      <c r="AL60" s="12"/>
      <c r="AM60" s="12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  <c r="CT60" s="1"/>
      <c r="CU60" s="1"/>
      <c r="CV60" s="1"/>
      <c r="CW60" s="1"/>
      <c r="CX60" s="1"/>
      <c r="CY60" s="1"/>
      <c r="CZ60" s="1"/>
      <c r="DA60" s="1"/>
      <c r="DB60" s="1"/>
      <c r="DC60" s="1"/>
      <c r="DD60" s="1"/>
      <c r="DE60" s="1"/>
      <c r="DF60" s="1"/>
      <c r="DG60" s="1"/>
      <c r="DH60" s="1"/>
      <c r="DI60" s="1"/>
      <c r="DJ60" s="1"/>
      <c r="DK60" s="1"/>
      <c r="DL60" s="1"/>
      <c r="DM60" s="1"/>
      <c r="DN60" s="1"/>
      <c r="DO60" s="1"/>
      <c r="DP60" s="1"/>
      <c r="DQ60" s="1"/>
      <c r="DR60" s="1"/>
      <c r="DS60" s="1"/>
      <c r="DT60" s="1"/>
      <c r="DU60" s="1"/>
      <c r="DV60" s="1"/>
      <c r="DW60" s="1"/>
      <c r="DX60" s="1"/>
      <c r="DY60" s="1"/>
      <c r="DZ60" s="1"/>
      <c r="EA60" s="1"/>
      <c r="EB60" s="1"/>
      <c r="EC60" s="1"/>
      <c r="ED60" s="1"/>
      <c r="EE60" s="1"/>
      <c r="EF60" s="1"/>
      <c r="EG60" s="1"/>
      <c r="EH60" s="1"/>
      <c r="EI60" s="1"/>
      <c r="EJ60" s="1"/>
      <c r="EK60" s="1"/>
      <c r="EL60" s="1"/>
      <c r="EM60" s="1"/>
      <c r="EN60" s="1"/>
      <c r="EO60" s="1"/>
      <c r="EP60" s="1"/>
      <c r="EQ60" s="1"/>
      <c r="ER60" s="1"/>
      <c r="ES60" s="1"/>
      <c r="ET60" s="1"/>
      <c r="EU60" s="1"/>
      <c r="EV60" s="1"/>
      <c r="EW60" s="1"/>
      <c r="EX60" s="1"/>
      <c r="EY60" s="1"/>
      <c r="EZ60" s="1"/>
      <c r="FA60" s="1"/>
      <c r="FB60" s="1"/>
      <c r="FC60" s="1"/>
      <c r="FD60" s="1"/>
      <c r="FE60" s="1"/>
      <c r="FF60" s="1"/>
      <c r="FG60" s="1"/>
      <c r="FH60" s="1"/>
      <c r="FI60" s="1"/>
      <c r="FJ60" s="1"/>
      <c r="FK60" s="1"/>
      <c r="FL60" s="1"/>
      <c r="FM60" s="1"/>
      <c r="FN60" s="1"/>
      <c r="FO60" s="1"/>
      <c r="FP60" s="1"/>
    </row>
    <row r="61" spans="1:172" x14ac:dyDescent="0.2">
      <c r="A61" s="566" t="s">
        <v>13</v>
      </c>
      <c r="B61" s="58">
        <v>631</v>
      </c>
      <c r="C61" s="62">
        <v>628</v>
      </c>
      <c r="D61" s="24">
        <v>642</v>
      </c>
      <c r="E61" s="165">
        <v>679</v>
      </c>
      <c r="F61" s="58">
        <v>742</v>
      </c>
      <c r="G61" s="44">
        <v>738</v>
      </c>
      <c r="H61" s="44">
        <v>710</v>
      </c>
      <c r="I61" s="18">
        <v>623</v>
      </c>
      <c r="J61" s="61">
        <v>538</v>
      </c>
      <c r="K61" s="58">
        <v>502</v>
      </c>
      <c r="L61" s="7">
        <v>458</v>
      </c>
      <c r="M61" s="7">
        <v>430</v>
      </c>
      <c r="N61" s="353">
        <v>448</v>
      </c>
      <c r="O61" s="61">
        <v>478</v>
      </c>
      <c r="P61" s="207">
        <v>479</v>
      </c>
      <c r="Q61" s="364">
        <v>471</v>
      </c>
      <c r="R61" s="460">
        <v>444</v>
      </c>
      <c r="S61" s="460">
        <v>557</v>
      </c>
      <c r="T61" s="726">
        <f>232+277</f>
        <v>509</v>
      </c>
      <c r="U61" s="207">
        <v>479</v>
      </c>
      <c r="V61" s="10">
        <v>402</v>
      </c>
      <c r="W61" s="10">
        <v>354</v>
      </c>
      <c r="X61" s="10">
        <v>348</v>
      </c>
      <c r="Y61" s="10">
        <v>320</v>
      </c>
      <c r="Z61" s="10">
        <v>327</v>
      </c>
      <c r="AA61" s="10">
        <v>327</v>
      </c>
      <c r="AB61" s="10">
        <v>291</v>
      </c>
      <c r="AC61" s="277">
        <v>255</v>
      </c>
      <c r="AD61" s="438">
        <v>238</v>
      </c>
      <c r="AE61" s="487"/>
      <c r="AF61" s="302">
        <f t="shared" si="0"/>
        <v>10</v>
      </c>
      <c r="AG61" s="475"/>
      <c r="AH61" s="482"/>
      <c r="AI61" s="12"/>
      <c r="AJ61" s="12"/>
      <c r="AK61" s="12"/>
      <c r="AL61" s="12"/>
      <c r="AM61" s="12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  <c r="CS61" s="1"/>
      <c r="CT61" s="1"/>
      <c r="CU61" s="1"/>
      <c r="CV61" s="1"/>
      <c r="CW61" s="1"/>
      <c r="CX61" s="1"/>
      <c r="CY61" s="1"/>
      <c r="CZ61" s="1"/>
      <c r="DA61" s="1"/>
      <c r="DB61" s="1"/>
      <c r="DC61" s="1"/>
      <c r="DD61" s="1"/>
      <c r="DE61" s="1"/>
      <c r="DF61" s="1"/>
      <c r="DG61" s="1"/>
      <c r="DH61" s="1"/>
      <c r="DI61" s="1"/>
      <c r="DJ61" s="1"/>
      <c r="DK61" s="1"/>
      <c r="DL61" s="1"/>
      <c r="DM61" s="1"/>
      <c r="DN61" s="1"/>
      <c r="DO61" s="1"/>
      <c r="DP61" s="1"/>
      <c r="DQ61" s="1"/>
      <c r="DR61" s="1"/>
      <c r="DS61" s="1"/>
      <c r="DT61" s="1"/>
      <c r="DU61" s="1"/>
      <c r="DV61" s="1"/>
      <c r="DW61" s="1"/>
      <c r="DX61" s="1"/>
      <c r="DY61" s="1"/>
      <c r="DZ61" s="1"/>
      <c r="EA61" s="1"/>
      <c r="EB61" s="1"/>
      <c r="EC61" s="1"/>
      <c r="ED61" s="1"/>
      <c r="EE61" s="1"/>
      <c r="EF61" s="1"/>
      <c r="EG61" s="1"/>
      <c r="EH61" s="1"/>
      <c r="EI61" s="1"/>
      <c r="EJ61" s="1"/>
      <c r="EK61" s="1"/>
      <c r="EL61" s="1"/>
      <c r="EM61" s="1"/>
      <c r="EN61" s="1"/>
      <c r="EO61" s="1"/>
      <c r="EP61" s="1"/>
      <c r="EQ61" s="1"/>
      <c r="ER61" s="1"/>
      <c r="ES61" s="1"/>
      <c r="ET61" s="1"/>
      <c r="EU61" s="1"/>
      <c r="EV61" s="1"/>
      <c r="EW61" s="1"/>
      <c r="EX61" s="1"/>
      <c r="EY61" s="1"/>
      <c r="EZ61" s="1"/>
      <c r="FA61" s="1"/>
      <c r="FB61" s="1"/>
      <c r="FC61" s="1"/>
      <c r="FD61" s="1"/>
      <c r="FE61" s="1"/>
      <c r="FF61" s="1"/>
      <c r="FG61" s="1"/>
      <c r="FH61" s="1"/>
      <c r="FI61" s="1"/>
      <c r="FJ61" s="1"/>
      <c r="FK61" s="1"/>
      <c r="FL61" s="1"/>
      <c r="FM61" s="1"/>
      <c r="FN61" s="1"/>
      <c r="FO61" s="1"/>
      <c r="FP61" s="1"/>
    </row>
    <row r="62" spans="1:172" x14ac:dyDescent="0.2">
      <c r="A62" s="566" t="s">
        <v>115</v>
      </c>
      <c r="B62" s="58"/>
      <c r="C62" s="62"/>
      <c r="D62" s="24"/>
      <c r="E62" s="165"/>
      <c r="F62" s="58"/>
      <c r="G62" s="44"/>
      <c r="H62" s="44"/>
      <c r="I62" s="18"/>
      <c r="J62" s="61"/>
      <c r="K62" s="58"/>
      <c r="L62" s="7"/>
      <c r="M62" s="7"/>
      <c r="N62" s="353"/>
      <c r="O62" s="61"/>
      <c r="P62" s="207"/>
      <c r="Q62" s="364"/>
      <c r="R62" s="460"/>
      <c r="S62" s="460">
        <v>0</v>
      </c>
      <c r="T62" s="726"/>
      <c r="U62" s="207"/>
      <c r="V62" s="10"/>
      <c r="W62" s="10"/>
      <c r="X62" s="10">
        <v>0</v>
      </c>
      <c r="Y62" s="10">
        <v>0</v>
      </c>
      <c r="Z62" s="10">
        <v>0</v>
      </c>
      <c r="AA62" s="10">
        <v>0</v>
      </c>
      <c r="AB62" s="10">
        <v>0</v>
      </c>
      <c r="AC62" s="277">
        <v>40</v>
      </c>
      <c r="AD62" s="438">
        <v>60</v>
      </c>
      <c r="AE62" s="487"/>
      <c r="AF62" s="302">
        <f t="shared" si="0"/>
        <v>24</v>
      </c>
      <c r="AG62" s="475"/>
      <c r="AH62" s="482"/>
      <c r="AI62" s="12"/>
      <c r="AJ62" s="12"/>
      <c r="AK62" s="12"/>
      <c r="AL62" s="12"/>
      <c r="AM62" s="12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  <c r="CS62" s="1"/>
      <c r="CT62" s="1"/>
      <c r="CU62" s="1"/>
      <c r="CV62" s="1"/>
      <c r="CW62" s="1"/>
      <c r="CX62" s="1"/>
      <c r="CY62" s="1"/>
      <c r="CZ62" s="1"/>
      <c r="DA62" s="1"/>
      <c r="DB62" s="1"/>
      <c r="DC62" s="1"/>
      <c r="DD62" s="1"/>
      <c r="DE62" s="1"/>
      <c r="DF62" s="1"/>
      <c r="DG62" s="1"/>
      <c r="DH62" s="1"/>
      <c r="DI62" s="1"/>
      <c r="DJ62" s="1"/>
      <c r="DK62" s="1"/>
      <c r="DL62" s="1"/>
      <c r="DM62" s="1"/>
      <c r="DN62" s="1"/>
      <c r="DO62" s="1"/>
      <c r="DP62" s="1"/>
      <c r="DQ62" s="1"/>
      <c r="DR62" s="1"/>
      <c r="DS62" s="1"/>
      <c r="DT62" s="1"/>
      <c r="DU62" s="1"/>
      <c r="DV62" s="1"/>
      <c r="DW62" s="1"/>
      <c r="DX62" s="1"/>
      <c r="DY62" s="1"/>
      <c r="DZ62" s="1"/>
      <c r="EA62" s="1"/>
      <c r="EB62" s="1"/>
      <c r="EC62" s="1"/>
      <c r="ED62" s="1"/>
      <c r="EE62" s="1"/>
      <c r="EF62" s="1"/>
      <c r="EG62" s="1"/>
      <c r="EH62" s="1"/>
      <c r="EI62" s="1"/>
      <c r="EJ62" s="1"/>
      <c r="EK62" s="1"/>
      <c r="EL62" s="1"/>
      <c r="EM62" s="1"/>
      <c r="EN62" s="1"/>
      <c r="EO62" s="1"/>
      <c r="EP62" s="1"/>
      <c r="EQ62" s="1"/>
      <c r="ER62" s="1"/>
      <c r="ES62" s="1"/>
      <c r="ET62" s="1"/>
      <c r="EU62" s="1"/>
      <c r="EV62" s="1"/>
      <c r="EW62" s="1"/>
      <c r="EX62" s="1"/>
      <c r="EY62" s="1"/>
      <c r="EZ62" s="1"/>
      <c r="FA62" s="1"/>
      <c r="FB62" s="1"/>
      <c r="FC62" s="1"/>
      <c r="FD62" s="1"/>
      <c r="FE62" s="1"/>
      <c r="FF62" s="1"/>
      <c r="FG62" s="1"/>
      <c r="FH62" s="1"/>
      <c r="FI62" s="1"/>
      <c r="FJ62" s="1"/>
      <c r="FK62" s="1"/>
      <c r="FL62" s="1"/>
      <c r="FM62" s="1"/>
      <c r="FN62" s="1"/>
      <c r="FO62" s="1"/>
      <c r="FP62" s="1"/>
    </row>
    <row r="63" spans="1:172" ht="13.5" x14ac:dyDescent="0.2">
      <c r="A63" s="541" t="s">
        <v>90</v>
      </c>
      <c r="B63" s="48">
        <v>0</v>
      </c>
      <c r="C63" s="115">
        <v>0</v>
      </c>
      <c r="D63" s="50">
        <v>0</v>
      </c>
      <c r="E63" s="51">
        <v>0</v>
      </c>
      <c r="F63" s="48">
        <v>0</v>
      </c>
      <c r="G63" s="52">
        <v>3</v>
      </c>
      <c r="H63" s="52">
        <v>9</v>
      </c>
      <c r="I63" s="53">
        <v>17</v>
      </c>
      <c r="J63" s="54">
        <v>20</v>
      </c>
      <c r="K63" s="48">
        <v>24</v>
      </c>
      <c r="L63" s="55">
        <v>17</v>
      </c>
      <c r="M63" s="55">
        <v>25</v>
      </c>
      <c r="N63" s="352">
        <v>31</v>
      </c>
      <c r="O63" s="54">
        <v>23</v>
      </c>
      <c r="P63" s="279">
        <v>39</v>
      </c>
      <c r="Q63" s="634">
        <v>53</v>
      </c>
      <c r="R63" s="459">
        <v>55</v>
      </c>
      <c r="S63" s="459">
        <v>47</v>
      </c>
      <c r="T63" s="459">
        <v>64</v>
      </c>
      <c r="U63" s="279">
        <v>36</v>
      </c>
      <c r="V63" s="56">
        <v>13</v>
      </c>
      <c r="W63" s="56">
        <v>0</v>
      </c>
      <c r="X63" s="56">
        <v>0</v>
      </c>
      <c r="Y63" s="56">
        <v>0</v>
      </c>
      <c r="Z63" s="56">
        <v>0</v>
      </c>
      <c r="AA63" s="56">
        <v>0</v>
      </c>
      <c r="AB63" s="56">
        <v>0</v>
      </c>
      <c r="AC63" s="391">
        <v>0</v>
      </c>
      <c r="AD63" s="437">
        <v>0</v>
      </c>
      <c r="AE63" s="487"/>
      <c r="AF63" s="302">
        <f>RANK(AD63,$AD$8:$AD$65)</f>
        <v>51</v>
      </c>
      <c r="AG63" s="475"/>
      <c r="AH63" s="475"/>
      <c r="AI63" s="12"/>
      <c r="AJ63" s="12"/>
      <c r="AK63" s="12"/>
      <c r="AL63" s="12"/>
      <c r="AM63" s="12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  <c r="CI63" s="1"/>
      <c r="CJ63" s="1"/>
      <c r="CK63" s="1"/>
      <c r="CL63" s="1"/>
      <c r="CM63" s="1"/>
      <c r="CN63" s="1"/>
      <c r="CO63" s="1"/>
      <c r="CP63" s="1"/>
      <c r="CQ63" s="1"/>
      <c r="CR63" s="1"/>
      <c r="CS63" s="1"/>
      <c r="CT63" s="1"/>
      <c r="CU63" s="1"/>
      <c r="CV63" s="1"/>
      <c r="CW63" s="1"/>
      <c r="CX63" s="1"/>
      <c r="CY63" s="1"/>
      <c r="CZ63" s="1"/>
      <c r="DA63" s="1"/>
      <c r="DB63" s="1"/>
      <c r="DC63" s="1"/>
      <c r="DD63" s="1"/>
      <c r="DE63" s="1"/>
      <c r="DF63" s="1"/>
      <c r="DG63" s="1"/>
      <c r="DH63" s="1"/>
      <c r="DI63" s="1"/>
      <c r="DJ63" s="1"/>
      <c r="DK63" s="1"/>
      <c r="DL63" s="1"/>
      <c r="DM63" s="1"/>
      <c r="DN63" s="1"/>
      <c r="DO63" s="1"/>
      <c r="DP63" s="1"/>
      <c r="DQ63" s="1"/>
      <c r="DR63" s="1"/>
      <c r="DS63" s="1"/>
      <c r="DT63" s="1"/>
      <c r="DU63" s="1"/>
      <c r="DV63" s="1"/>
      <c r="DW63" s="1"/>
      <c r="DX63" s="1"/>
      <c r="DY63" s="1"/>
      <c r="DZ63" s="1"/>
      <c r="EA63" s="1"/>
      <c r="EB63" s="1"/>
      <c r="EC63" s="1"/>
      <c r="ED63" s="1"/>
      <c r="EE63" s="1"/>
      <c r="EF63" s="1"/>
      <c r="EG63" s="1"/>
      <c r="EH63" s="1"/>
      <c r="EI63" s="1"/>
      <c r="EJ63" s="1"/>
      <c r="EK63" s="1"/>
      <c r="EL63" s="1"/>
      <c r="EM63" s="1"/>
      <c r="EN63" s="1"/>
      <c r="EO63" s="1"/>
      <c r="EP63" s="1"/>
      <c r="EQ63" s="1"/>
      <c r="ER63" s="1"/>
      <c r="ES63" s="1"/>
      <c r="ET63" s="1"/>
      <c r="EU63" s="1"/>
      <c r="EV63" s="1"/>
      <c r="EW63" s="1"/>
      <c r="EX63" s="1"/>
      <c r="EY63" s="1"/>
      <c r="EZ63" s="1"/>
      <c r="FA63" s="1"/>
      <c r="FB63" s="1"/>
      <c r="FC63" s="1"/>
      <c r="FD63" s="1"/>
      <c r="FE63" s="1"/>
      <c r="FF63" s="1"/>
      <c r="FG63" s="1"/>
      <c r="FH63" s="1"/>
      <c r="FI63" s="1"/>
      <c r="FJ63" s="1"/>
      <c r="FK63" s="1"/>
      <c r="FL63" s="1"/>
      <c r="FM63" s="1"/>
      <c r="FN63" s="1"/>
      <c r="FO63" s="1"/>
      <c r="FP63" s="1"/>
    </row>
    <row r="64" spans="1:172" x14ac:dyDescent="0.2">
      <c r="A64" s="566" t="s">
        <v>116</v>
      </c>
      <c r="B64" s="58"/>
      <c r="C64" s="62"/>
      <c r="D64" s="24"/>
      <c r="E64" s="165"/>
      <c r="F64" s="58"/>
      <c r="G64" s="44"/>
      <c r="H64" s="44"/>
      <c r="I64" s="18"/>
      <c r="J64" s="61"/>
      <c r="K64" s="58"/>
      <c r="L64" s="7"/>
      <c r="M64" s="7"/>
      <c r="N64" s="353"/>
      <c r="O64" s="61"/>
      <c r="P64" s="207">
        <v>0</v>
      </c>
      <c r="Q64" s="364">
        <v>0</v>
      </c>
      <c r="R64" s="460"/>
      <c r="S64" s="460">
        <v>0</v>
      </c>
      <c r="T64" s="726"/>
      <c r="U64" s="207">
        <v>0</v>
      </c>
      <c r="V64" s="10">
        <v>0</v>
      </c>
      <c r="W64" s="10">
        <v>0</v>
      </c>
      <c r="X64" s="10">
        <v>0</v>
      </c>
      <c r="Y64" s="10">
        <v>0</v>
      </c>
      <c r="Z64" s="10">
        <v>13</v>
      </c>
      <c r="AA64" s="10">
        <v>12</v>
      </c>
      <c r="AB64" s="10">
        <v>30</v>
      </c>
      <c r="AC64" s="277">
        <v>33</v>
      </c>
      <c r="AD64" s="438">
        <v>29</v>
      </c>
      <c r="AE64" s="487"/>
      <c r="AF64" s="302">
        <f t="shared" si="0"/>
        <v>38</v>
      </c>
      <c r="AG64" s="475"/>
      <c r="AH64" s="475"/>
      <c r="AI64" s="12"/>
      <c r="AJ64" s="12"/>
      <c r="AK64" s="12"/>
      <c r="AL64" s="12"/>
      <c r="AM64" s="12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  <c r="CI64" s="1"/>
      <c r="CJ64" s="1"/>
      <c r="CK64" s="1"/>
      <c r="CL64" s="1"/>
      <c r="CM64" s="1"/>
      <c r="CN64" s="1"/>
      <c r="CO64" s="1"/>
      <c r="CP64" s="1"/>
      <c r="CQ64" s="1"/>
      <c r="CR64" s="1"/>
      <c r="CS64" s="1"/>
      <c r="CT64" s="1"/>
      <c r="CU64" s="1"/>
      <c r="CV64" s="1"/>
      <c r="CW64" s="1"/>
      <c r="CX64" s="1"/>
      <c r="CY64" s="1"/>
      <c r="CZ64" s="1"/>
      <c r="DA64" s="1"/>
      <c r="DB64" s="1"/>
      <c r="DC64" s="1"/>
      <c r="DD64" s="1"/>
      <c r="DE64" s="1"/>
      <c r="DF64" s="1"/>
      <c r="DG64" s="1"/>
      <c r="DH64" s="1"/>
      <c r="DI64" s="1"/>
      <c r="DJ64" s="1"/>
      <c r="DK64" s="1"/>
      <c r="DL64" s="1"/>
      <c r="DM64" s="1"/>
      <c r="DN64" s="1"/>
      <c r="DO64" s="1"/>
      <c r="DP64" s="1"/>
      <c r="DQ64" s="1"/>
      <c r="DR64" s="1"/>
      <c r="DS64" s="1"/>
      <c r="DT64" s="1"/>
      <c r="DU64" s="1"/>
      <c r="DV64" s="1"/>
      <c r="DW64" s="1"/>
      <c r="DX64" s="1"/>
      <c r="DY64" s="1"/>
      <c r="DZ64" s="1"/>
      <c r="EA64" s="1"/>
      <c r="EB64" s="1"/>
      <c r="EC64" s="1"/>
      <c r="ED64" s="1"/>
      <c r="EE64" s="1"/>
      <c r="EF64" s="1"/>
      <c r="EG64" s="1"/>
      <c r="EH64" s="1"/>
      <c r="EI64" s="1"/>
      <c r="EJ64" s="1"/>
      <c r="EK64" s="1"/>
      <c r="EL64" s="1"/>
      <c r="EM64" s="1"/>
      <c r="EN64" s="1"/>
      <c r="EO64" s="1"/>
      <c r="EP64" s="1"/>
      <c r="EQ64" s="1"/>
      <c r="ER64" s="1"/>
      <c r="ES64" s="1"/>
      <c r="ET64" s="1"/>
      <c r="EU64" s="1"/>
      <c r="EV64" s="1"/>
      <c r="EW64" s="1"/>
      <c r="EX64" s="1"/>
      <c r="EY64" s="1"/>
      <c r="EZ64" s="1"/>
      <c r="FA64" s="1"/>
      <c r="FB64" s="1"/>
      <c r="FC64" s="1"/>
      <c r="FD64" s="1"/>
      <c r="FE64" s="1"/>
      <c r="FF64" s="1"/>
      <c r="FG64" s="1"/>
      <c r="FH64" s="1"/>
      <c r="FI64" s="1"/>
      <c r="FJ64" s="1"/>
      <c r="FK64" s="1"/>
      <c r="FL64" s="1"/>
      <c r="FM64" s="1"/>
      <c r="FN64" s="1"/>
      <c r="FO64" s="1"/>
      <c r="FP64" s="1"/>
    </row>
    <row r="65" spans="1:172" x14ac:dyDescent="0.2">
      <c r="A65" s="566" t="s">
        <v>39</v>
      </c>
      <c r="B65" s="58">
        <v>258</v>
      </c>
      <c r="C65" s="62">
        <v>262</v>
      </c>
      <c r="D65" s="24">
        <v>285</v>
      </c>
      <c r="E65" s="165">
        <v>317</v>
      </c>
      <c r="F65" s="58">
        <v>316</v>
      </c>
      <c r="G65" s="44">
        <v>332</v>
      </c>
      <c r="H65" s="44">
        <v>232</v>
      </c>
      <c r="I65" s="18">
        <v>181</v>
      </c>
      <c r="J65" s="61">
        <v>182</v>
      </c>
      <c r="K65" s="58">
        <v>163</v>
      </c>
      <c r="L65" s="7">
        <v>167</v>
      </c>
      <c r="M65" s="7">
        <v>168</v>
      </c>
      <c r="N65" s="353">
        <v>171</v>
      </c>
      <c r="O65" s="61">
        <v>204</v>
      </c>
      <c r="P65" s="207">
        <v>205</v>
      </c>
      <c r="Q65" s="364">
        <v>170</v>
      </c>
      <c r="R65" s="460">
        <v>154</v>
      </c>
      <c r="S65" s="460">
        <v>124</v>
      </c>
      <c r="T65" s="726">
        <v>115</v>
      </c>
      <c r="U65" s="207">
        <v>110</v>
      </c>
      <c r="V65" s="10">
        <v>110</v>
      </c>
      <c r="W65" s="10">
        <v>104</v>
      </c>
      <c r="X65" s="10">
        <v>94</v>
      </c>
      <c r="Y65" s="10">
        <v>115</v>
      </c>
      <c r="Z65" s="10">
        <v>115</v>
      </c>
      <c r="AA65" s="10">
        <v>102</v>
      </c>
      <c r="AB65" s="10">
        <v>99</v>
      </c>
      <c r="AC65" s="277">
        <v>111</v>
      </c>
      <c r="AD65" s="438">
        <v>102</v>
      </c>
      <c r="AE65" s="487"/>
      <c r="AF65" s="302">
        <f t="shared" si="0"/>
        <v>18</v>
      </c>
      <c r="AG65" s="475"/>
      <c r="AH65" s="475"/>
      <c r="AI65" s="12"/>
      <c r="AJ65" s="12"/>
      <c r="AK65" s="12"/>
      <c r="AL65" s="12"/>
      <c r="AM65" s="12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  <c r="CI65" s="1"/>
      <c r="CJ65" s="1"/>
      <c r="CK65" s="1"/>
      <c r="CL65" s="1"/>
      <c r="CM65" s="1"/>
      <c r="CN65" s="1"/>
      <c r="CO65" s="1"/>
      <c r="CP65" s="1"/>
      <c r="CQ65" s="1"/>
      <c r="CR65" s="1"/>
      <c r="CS65" s="1"/>
      <c r="CT65" s="1"/>
      <c r="CU65" s="1"/>
      <c r="CV65" s="1"/>
      <c r="CW65" s="1"/>
      <c r="CX65" s="1"/>
      <c r="CY65" s="1"/>
      <c r="CZ65" s="1"/>
      <c r="DA65" s="1"/>
      <c r="DB65" s="1"/>
      <c r="DC65" s="1"/>
      <c r="DD65" s="1"/>
      <c r="DE65" s="1"/>
      <c r="DF65" s="1"/>
      <c r="DG65" s="1"/>
      <c r="DH65" s="1"/>
      <c r="DI65" s="1"/>
      <c r="DJ65" s="1"/>
      <c r="DK65" s="1"/>
      <c r="DL65" s="1"/>
      <c r="DM65" s="1"/>
      <c r="DN65" s="1"/>
      <c r="DO65" s="1"/>
      <c r="DP65" s="1"/>
      <c r="DQ65" s="1"/>
      <c r="DR65" s="1"/>
      <c r="DS65" s="1"/>
      <c r="DT65" s="1"/>
      <c r="DU65" s="1"/>
      <c r="DV65" s="1"/>
      <c r="DW65" s="1"/>
      <c r="DX65" s="1"/>
      <c r="DY65" s="1"/>
      <c r="DZ65" s="1"/>
      <c r="EA65" s="1"/>
      <c r="EB65" s="1"/>
      <c r="EC65" s="1"/>
      <c r="ED65" s="1"/>
      <c r="EE65" s="1"/>
      <c r="EF65" s="1"/>
      <c r="EG65" s="1"/>
      <c r="EH65" s="1"/>
      <c r="EI65" s="1"/>
      <c r="EJ65" s="1"/>
      <c r="EK65" s="1"/>
      <c r="EL65" s="1"/>
      <c r="EM65" s="1"/>
      <c r="EN65" s="1"/>
      <c r="EO65" s="1"/>
      <c r="EP65" s="1"/>
      <c r="EQ65" s="1"/>
      <c r="ER65" s="1"/>
      <c r="ES65" s="1"/>
      <c r="ET65" s="1"/>
      <c r="EU65" s="1"/>
      <c r="EV65" s="1"/>
      <c r="EW65" s="1"/>
      <c r="EX65" s="1"/>
      <c r="EY65" s="1"/>
      <c r="EZ65" s="1"/>
      <c r="FA65" s="1"/>
      <c r="FB65" s="1"/>
      <c r="FC65" s="1"/>
      <c r="FD65" s="1"/>
      <c r="FE65" s="1"/>
      <c r="FF65" s="1"/>
      <c r="FG65" s="1"/>
      <c r="FH65" s="1"/>
      <c r="FI65" s="1"/>
      <c r="FJ65" s="1"/>
      <c r="FK65" s="1"/>
      <c r="FL65" s="1"/>
      <c r="FM65" s="1"/>
      <c r="FN65" s="1"/>
      <c r="FO65" s="1"/>
      <c r="FP65" s="1"/>
    </row>
    <row r="66" spans="1:172" x14ac:dyDescent="0.2">
      <c r="A66" s="611"/>
    </row>
  </sheetData>
  <mergeCells count="1">
    <mergeCell ref="A2:AD2"/>
  </mergeCells>
  <printOptions horizontalCentered="1"/>
  <pageMargins left="0.2" right="0.2" top="0.5" bottom="0.5" header="0.67" footer="0.25"/>
  <pageSetup scale="80" orientation="portrait" r:id="rId1"/>
  <headerFooter alignWithMargins="0">
    <oddFooter>&amp;L&amp;"Times New Roman,Regular"&amp;8Source: Fall EIS File&amp;C&amp;"Times New Roman,Bold"&amp;11 C-1.0&amp;R&amp;P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C-1.0 </vt:lpstr>
      <vt:lpstr>C-1.0_F24_programs ranked</vt:lpstr>
      <vt:lpstr>'C-1.0 '!Print_Area</vt:lpstr>
      <vt:lpstr>'C-1.0_F24_programs ranked'!Print_Area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Information Technology</dc:creator>
  <cp:lastModifiedBy>Robin Gunzelman</cp:lastModifiedBy>
  <cp:lastPrinted>2024-10-08T11:55:49Z</cp:lastPrinted>
  <dcterms:created xsi:type="dcterms:W3CDTF">2000-10-04T12:37:55Z</dcterms:created>
  <dcterms:modified xsi:type="dcterms:W3CDTF">2024-10-08T11:55:56Z</dcterms:modified>
</cp:coreProperties>
</file>